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Лист3" sheetId="1" r:id="rId1"/>
  </sheets>
  <definedNames>
    <definedName name="_xlnm.Print_Area" localSheetId="0">'Лист3'!$A$2:$Q$171</definedName>
  </definedNames>
  <calcPr fullCalcOnLoad="1"/>
</workbook>
</file>

<file path=xl/sharedStrings.xml><?xml version="1.0" encoding="utf-8"?>
<sst xmlns="http://schemas.openxmlformats.org/spreadsheetml/2006/main" count="185" uniqueCount="168">
  <si>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</si>
  <si>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</si>
  <si>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</si>
  <si>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</si>
  <si>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</si>
  <si>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</si>
  <si>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</si>
  <si>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</si>
  <si>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</si>
  <si>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</si>
  <si>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</si>
  <si>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</si>
  <si>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</si>
  <si>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</si>
  <si>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</si>
  <si>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</si>
  <si>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Устройство въездного знака в город Сертолово (стелы)</t>
  </si>
  <si>
    <t>Устройство кованой арки в районе д. 3 по улице Молодцова</t>
  </si>
  <si>
    <t>Устройство светофоров на автомобильной дороге ул.Ларина (4 ед.)</t>
  </si>
  <si>
    <t xml:space="preserve"> </t>
  </si>
  <si>
    <t>Вертикальная баннерная система на опоры освещения Выборгского шоссе мкр. Сертолово-1.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</si>
  <si>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</si>
  <si>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</si>
  <si>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</si>
  <si>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</si>
  <si>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</si>
  <si>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</si>
  <si>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</si>
  <si>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</si>
  <si>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</si>
  <si>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</si>
  <si>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</si>
  <si>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</si>
  <si>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</si>
  <si>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</si>
  <si>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ул. Ларина, д. 7, корп. 1</t>
  </si>
  <si>
    <t>ул. Молодежная, дд. 2, 3</t>
  </si>
  <si>
    <t>В.В. Василенко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</si>
  <si>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</si>
  <si>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</si>
  <si>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</si>
  <si>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</si>
  <si>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</si>
  <si>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</si>
  <si>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</si>
  <si>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</si>
  <si>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</si>
  <si>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</si>
  <si>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</si>
  <si>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Разработка проекта объекта внешнего благоустройства</t>
  </si>
  <si>
    <t>Устройство объекта внешнего благоустройства "Аллея сказок"</t>
  </si>
  <si>
    <t>Устройство объекта внешнего благоустройства "Сквер у глобуса"</t>
  </si>
  <si>
    <t>Устройство объекта внешнего благоустройства "Школьный сквер"</t>
  </si>
  <si>
    <t>ул. Заречная, д. 9</t>
  </si>
  <si>
    <t>ул. Заречная, дд. 9, 9, корп.2</t>
  </si>
  <si>
    <t>ул. Молодцова, д. 7, корп. 1</t>
  </si>
  <si>
    <t>мкр. Черная Речка, дд. 1, 3</t>
  </si>
  <si>
    <t>Устройство дорожных знаков на автомобильных дорогах у домов на ул. Ларина, д. 12, ул. Молодцова, д. 5, ул. Центральная, дд. 1 корп.1, 5, 6 корп.1, 6 корп.2, ул. Молодцова, д. 10</t>
  </si>
  <si>
    <t>ул. Дмитрия Кожемякина, д. 11, корп. 1</t>
  </si>
  <si>
    <t>ул. Ветеранов, д. 7</t>
  </si>
  <si>
    <t xml:space="preserve">Устройство светофоров на автомобильных дорогах ул. Дмитрия Кожемякина (в районе д. 9, 2 ед.), ул. Молодцова (в районе д. 18, 2 ед.), ул. Ветеранов (в районе д. 7, 2 ед.) </t>
  </si>
  <si>
    <t>Устройство дорожных знаков на автомобильных дорогах ул. Молодцова, Дмитрия Кожемякина, Центральная, Ларина, Ветеранов, Кленовая</t>
  </si>
  <si>
    <t>Устройство искуственных дорожных неровностей на автомобильных дорогах ул. Молодцова, Дмитрия Кожемякина, Центральная, Ларина, Ветеранов, Кленовая</t>
  </si>
  <si>
    <t>Устройство детской спортивной площадки в районе д. 18 мкр. Черная Речка</t>
  </si>
  <si>
    <t>Капитальный ремонт автомобильной дороги ул. Центральная</t>
  </si>
  <si>
    <t>Устройство объекта внешнего благоустройства "Сквер "Парад планет"</t>
  </si>
  <si>
    <t xml:space="preserve">Приложение №1
к Программе
</t>
  </si>
  <si>
    <t>Приложение №1
к Программе</t>
  </si>
  <si>
    <t xml:space="preserve">
Заместитель главы администрации 
по жилищно-коммунальному хозяйству</t>
  </si>
  <si>
    <t>Руководитель программы</t>
  </si>
  <si>
    <t>Устройство объекта "Спортивная площадка для сдачи норм ГТО и воркаута"</t>
  </si>
  <si>
    <t>Устройство объекта "Детская площадка в районе д.6 корп.2 по ул. Молодцова"</t>
  </si>
  <si>
    <t>мкр. Черная Речка, д. 15</t>
  </si>
  <si>
    <t>ул. Центральная, д. 2</t>
  </si>
  <si>
    <t>ул. Школьная, д. 5</t>
  </si>
  <si>
    <t>ул. Пограничная, д. 11</t>
  </si>
  <si>
    <t>ул. Молодежная, д. 3</t>
  </si>
  <si>
    <t>мкр. Черная Речка, д. 21</t>
  </si>
  <si>
    <t>ул. Ларина, д. 1</t>
  </si>
  <si>
    <t>ул. Молодцова, д. 6</t>
  </si>
  <si>
    <t>мкр. Черная Речка, д.72</t>
  </si>
  <si>
    <t xml:space="preserve">ул. Молодцова, д. 15, корп. 1, д. 15, корп. 2        </t>
  </si>
  <si>
    <t>ул. Заречная, д. 11, корп.2</t>
  </si>
  <si>
    <t>ул. Центральная, д.8, корп.2</t>
  </si>
  <si>
    <t>ул. Молодцова, д.15, корп.2</t>
  </si>
  <si>
    <t>Устройство фундамента под монумент Герою РФ Дмитрию Кожемякину</t>
  </si>
  <si>
    <t>ул. Заречная, д.17</t>
  </si>
  <si>
    <t>Создание объекта внешнего благоустройства "Пешеходная зона "Философия красок"</t>
  </si>
  <si>
    <t>Создание объекта внешнего благоустройства "Пешеходная зона "Пушкинская аллея"</t>
  </si>
  <si>
    <t>Создание объекта внешнего благоустройства "Зона отдыха "На неведомых дорожках"</t>
  </si>
  <si>
    <t>Создание объекта "Многофункциональная спортивная площадка в районе д.6 и д.7 по ул. Молодежная"</t>
  </si>
  <si>
    <t>ул. Заречная, д.1</t>
  </si>
  <si>
    <t>Устройство площадки накопления ТКО в районе д.14 мкр. Черная Речка</t>
  </si>
  <si>
    <t>Устройство площадки накопления ТКО в районе д.17 по ул. Заречная</t>
  </si>
  <si>
    <t>Устройство площадки накопления ТКО в районе д.4 по ул. Ветеранов</t>
  </si>
  <si>
    <t>ул. Заречная, д.5, корп.2</t>
  </si>
  <si>
    <t>Восточно-Выборгское шоссе, дд.2,11</t>
  </si>
  <si>
    <t>Устройство памятника Дмитрию Кожемякину</t>
  </si>
  <si>
    <t>Приобритение исключительного права на произведение монументально-декоративного искусства - памятник герою РФ Кожемякину Д.С.</t>
  </si>
  <si>
    <t>Создание объекта внешнего благоустройства "Территория для проведения общегородских мероприятий"</t>
  </si>
  <si>
    <t>Установка пешеходного ограждения перильного типа в районе д.10 по ул. Ветеранов</t>
  </si>
  <si>
    <t>Устройство остановочных пунктов на ул. Дмитрия Кожемякина</t>
  </si>
  <si>
    <t>Устройство площадки накопления ТКО в районе д.10 по ул. Ветеранов</t>
  </si>
  <si>
    <t>Устройство площадки накопления ТКО в районе дд. 1,2 по ул. Мира</t>
  </si>
  <si>
    <t>Устройство спортивной площадки в районе д.1 по ул. Молодцова</t>
  </si>
  <si>
    <t>Устройство детской игровой площадки в районе дд. 16,17,19 мкр. Черная Речка</t>
  </si>
  <si>
    <t>Устройство многофункциональной площадки в районе д.3 по ул. Кленовая</t>
  </si>
  <si>
    <t>Устройство детской площадки в районе д.9 по ул. Молодцова</t>
  </si>
  <si>
    <t>Благоустройство территории напротив МОБУ "СОШ №1" мкр. Черная Речка</t>
  </si>
  <si>
    <t>2017 - 2020 гг.</t>
  </si>
  <si>
    <t>КАПИТАЛЬНЫХ ВЛОЖЕНИЙ МУНИЦИПАЛЬНОЙ ПРОГРАММЫ</t>
  </si>
  <si>
    <t>Проектная часть</t>
  </si>
  <si>
    <t>1. Федеральный проект "Формирование комфортной городской среды" национального проекта "Жилье и городская среда"</t>
  </si>
  <si>
    <t>1.1. Благоустройство общественных территорий</t>
  </si>
  <si>
    <t>Итого по проектной части</t>
  </si>
  <si>
    <t>Процессная часть</t>
  </si>
  <si>
    <t>ул. Заречная, дд.1,3</t>
  </si>
  <si>
    <t>ул. Ветеранов, д.12</t>
  </si>
  <si>
    <t>Итого по процессной части</t>
  </si>
  <si>
    <t>ул. Дмитрия Кожемякина, д.11, корп.1; ул. Ларина, д.7/1; Выборгское шоссе, дд.2,6; ул. Сосновая, д.1; ул. Березовая, д.14; ул. Ларина, дд.2,3,4; ул. Сосновая, д.2, ул. Школьная, дд.1,3; ул. Заречная, дд.2,4,6</t>
  </si>
  <si>
    <t>Устройство детской площадки в р-не д. 11, корп. 2 по ул. Заречная в  Сертолово</t>
  </si>
  <si>
    <t>Создание объекта внешнего благоустройства "Центральная аллея мкр. Черная Речка"</t>
  </si>
  <si>
    <t>Устройство площадки накопления ТКО в районе д.6 по ул. Молодцова</t>
  </si>
  <si>
    <t>Устройство площадки накопления ТКО в районе д.5, корп.2 по ул. Заречной</t>
  </si>
  <si>
    <t>Устройство площадки накопления ТКО в районе д.15 по ул. Заречной</t>
  </si>
  <si>
    <t>Устройство площадки накопления ТКО в районе д.23 мкр. Черная Речка</t>
  </si>
  <si>
    <t>Устройство площадки накопления ТКО в районе д.1 по ул. Пограничной</t>
  </si>
  <si>
    <t>ул. Заречная, д.3</t>
  </si>
  <si>
    <t>ул. Пограничная, д.9</t>
  </si>
  <si>
    <t>Восточно-Выборгское шоссе, дд.3</t>
  </si>
  <si>
    <t>Устройство детской площадка в районе д.3 по ул. Ветеранов</t>
  </si>
  <si>
    <t>ул. Кленовая, д.5, корп.4</t>
  </si>
  <si>
    <t>ул. Кленовая, дд.1,3</t>
  </si>
  <si>
    <t>ул. Кленовая, д.3</t>
  </si>
  <si>
    <t>мкр. Черная Речка, д.7</t>
  </si>
  <si>
    <t>ул. Молодцова, д.11</t>
  </si>
  <si>
    <t>Устройство искусственных дорожных неровностей (2 шт.) и дорожных знаков (14 шт.) в районе д.7 по ул. Мира</t>
  </si>
  <si>
    <t>Устройство пешеходного ограждения вдоль автомобильной дороги ул. Ларина в районе д.15, корп.2</t>
  </si>
  <si>
    <t>Устройство площадки накопления ТКО в районе д.17 мкр. Черная Речка</t>
  </si>
  <si>
    <t>Устройство площадки накопления ТКО в районе д.9 по ул. Пограничной</t>
  </si>
  <si>
    <t>Устройство детской площадки в районе д.3 по ул. Молодцова</t>
  </si>
  <si>
    <t>"Благоустроенный город Сертолово" на 2017-2025 годы</t>
  </si>
  <si>
    <t>мкр. Черная Речка, д.2</t>
  </si>
  <si>
    <t>Устройство площадки накопления ТКО в районе д.11 по ул. Пограничной</t>
  </si>
  <si>
    <t>Устройство площадки накопления ТКО в районе д.1 по ул. Ларина</t>
  </si>
  <si>
    <t>Устройство площадки накопления ТКО в районе д.7, корп.1 по ул. Молодцова</t>
  </si>
  <si>
    <t>Устройство ледовой площадки в районе д.3а по ул. Ветеранов</t>
  </si>
  <si>
    <t>мкр. Черная Речка, д.4</t>
  </si>
  <si>
    <t>Устройство детской площадки в районе д.4, 5 по ул. Молодежной</t>
  </si>
  <si>
    <t>2. Отраслевой проект «Эффективное обращение с отходами производства и потребления на территории Ленинградской области»</t>
  </si>
  <si>
    <t>2.1. Создание мест (площадок) накопления твердых коммунальных отходов</t>
  </si>
  <si>
    <t>3. 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</t>
  </si>
  <si>
    <t>3.1. Комплектация дополнительным оборудованием детских и спортивных площадок</t>
  </si>
  <si>
    <t>3.2. Устройство декоративного ограждения, в том числе по адресам:</t>
  </si>
  <si>
    <t>3.3. Устройство и содержание малых архитектурных форм и других элементов благоустройства, в том числе:</t>
  </si>
  <si>
    <t>3.4. Устройство и содержание детских и спортивных площадок и других объектов благоустройства</t>
  </si>
  <si>
    <t>4. Комплекс процессных мероприятий "Устройство, обустройство и содержание общественных территорий и пешеходных зон города Сертолово"</t>
  </si>
  <si>
    <t>4.1. 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</si>
  <si>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4.2.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</si>
  <si>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4.3. Формирование и обустройство объекта внешнего благоустройства «Аллея молодоженов»</t>
  </si>
  <si>
    <t>4.4. Формирование и обустройство объекта внешнего благоустройства «Городская площадь»</t>
  </si>
  <si>
    <t>4.7. Обустройство и содержание общественных территорий и пешеходных зон города Сертолово</t>
  </si>
  <si>
    <t>5. Комплекс процессных мероприятий "Планирование и осуществление дорожной деятельности на территории города Сертолово"</t>
  </si>
  <si>
    <t>5.5.Устройство и содержание технических средств организации дорожного движения, в том числе:</t>
  </si>
  <si>
    <t>5.8. Капитальный ремонт автомобильных дорог и проездов города Сертолово</t>
  </si>
  <si>
    <t>9. Комплекс процессных мероприятий "Организация оформления территории города Сертолово на период проведения праздничных мероприятий"</t>
  </si>
  <si>
    <t>9.1. Подготовка к празднику и оформление территории города на период проведения праздника - День Победы.</t>
  </si>
  <si>
    <t>ПРИЛОЖЕНИЕ №2
к постановлению администрации
МО Сертолово
от "28" декабря 2023 г. № 1412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</si>
</sst>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6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88" fontId="7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88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vertical="center" wrapText="1"/>
    </xf>
    <xf numFmtId="188" fontId="7" fillId="0" borderId="1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188" fontId="12" fillId="13" borderId="13" xfId="0" applyNumberFormat="1" applyFont="1" applyFill="1" applyBorder="1" applyAlignment="1">
      <alignment horizontal="center" vertical="center"/>
    </xf>
    <xf numFmtId="188" fontId="12" fillId="13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 vertical="center" wrapText="1"/>
    </xf>
    <xf numFmtId="188" fontId="12" fillId="35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188" fontId="12" fillId="35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188" fontId="12" fillId="36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tabSelected="1" view="pageBreakPreview" zoomScaleSheetLayoutView="100" zoomScalePageLayoutView="0" workbookViewId="0" topLeftCell="A5">
      <selection activeCell="R12" sqref="R12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2.140625" style="1" customWidth="1"/>
    <col min="4" max="4" width="10.28125" style="1" customWidth="1"/>
    <col min="5" max="5" width="7.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9.140625" style="1" customWidth="1"/>
    <col min="11" max="11" width="8.8515625" style="1" customWidth="1"/>
    <col min="12" max="12" width="8.140625" style="1" customWidth="1"/>
    <col min="13" max="13" width="9.140625" style="1" customWidth="1"/>
    <col min="14" max="14" width="8.00390625" style="38" customWidth="1"/>
    <col min="15" max="16" width="7.28125" style="1" customWidth="1"/>
    <col min="17" max="17" width="6.421875" style="1" customWidth="1"/>
    <col min="18" max="16384" width="11.421875" style="1" customWidth="1"/>
  </cols>
  <sheetData>
    <row r="1" spans="8:17" ht="15.75" hidden="1">
      <c r="H1" s="139" t="s">
        <v>15</v>
      </c>
      <c r="I1" s="139"/>
      <c r="J1" s="139"/>
      <c r="K1" s="139"/>
      <c r="L1" s="139"/>
      <c r="M1" s="139"/>
      <c r="N1" s="139"/>
      <c r="O1" s="152" t="s">
        <v>66</v>
      </c>
      <c r="P1" s="152"/>
      <c r="Q1" s="153"/>
    </row>
    <row r="2" spans="8:17" ht="15.75" hidden="1">
      <c r="H2" s="139" t="s">
        <v>14</v>
      </c>
      <c r="I2" s="139"/>
      <c r="J2" s="139"/>
      <c r="K2" s="139"/>
      <c r="L2" s="139"/>
      <c r="M2" s="139"/>
      <c r="N2" s="139"/>
      <c r="O2" s="153"/>
      <c r="P2" s="153"/>
      <c r="Q2" s="153"/>
    </row>
    <row r="3" spans="8:14" ht="15.75" hidden="1">
      <c r="H3" s="139" t="s">
        <v>13</v>
      </c>
      <c r="I3" s="139"/>
      <c r="J3" s="139"/>
      <c r="K3" s="139"/>
      <c r="L3" s="139"/>
      <c r="M3" s="139"/>
      <c r="N3" s="139"/>
    </row>
    <row r="4" spans="8:14" ht="15.75" hidden="1">
      <c r="H4" s="139" t="s">
        <v>39</v>
      </c>
      <c r="I4" s="140"/>
      <c r="J4" s="140"/>
      <c r="K4" s="140"/>
      <c r="L4" s="140"/>
      <c r="M4" s="140"/>
      <c r="N4" s="140"/>
    </row>
    <row r="5" spans="8:17" ht="15.75">
      <c r="H5" s="97"/>
      <c r="I5" s="98"/>
      <c r="J5" s="98"/>
      <c r="K5" s="98"/>
      <c r="L5" s="98"/>
      <c r="M5" s="103" t="s">
        <v>167</v>
      </c>
      <c r="N5" s="104"/>
      <c r="O5" s="104"/>
      <c r="P5" s="104"/>
      <c r="Q5" s="104"/>
    </row>
    <row r="6" spans="8:17" ht="15.75">
      <c r="H6" s="97"/>
      <c r="I6" s="98"/>
      <c r="J6" s="98"/>
      <c r="K6" s="98"/>
      <c r="L6" s="98"/>
      <c r="M6" s="104"/>
      <c r="N6" s="104"/>
      <c r="O6" s="104"/>
      <c r="P6" s="104"/>
      <c r="Q6" s="104"/>
    </row>
    <row r="7" spans="8:17" ht="15.75">
      <c r="H7" s="97"/>
      <c r="I7" s="98"/>
      <c r="J7" s="98"/>
      <c r="K7" s="98"/>
      <c r="L7" s="98"/>
      <c r="M7" s="104"/>
      <c r="N7" s="104"/>
      <c r="O7" s="104"/>
      <c r="P7" s="104"/>
      <c r="Q7" s="104"/>
    </row>
    <row r="8" spans="8:17" ht="15.75">
      <c r="H8" s="97"/>
      <c r="I8" s="98"/>
      <c r="J8" s="98"/>
      <c r="K8" s="98"/>
      <c r="L8" s="98"/>
      <c r="M8" s="104"/>
      <c r="N8" s="104"/>
      <c r="O8" s="104"/>
      <c r="P8" s="104"/>
      <c r="Q8" s="104"/>
    </row>
    <row r="9" spans="8:14" ht="15.75">
      <c r="H9" s="97"/>
      <c r="I9" s="98"/>
      <c r="J9" s="98"/>
      <c r="K9" s="98"/>
      <c r="L9" s="98"/>
      <c r="M9" s="98"/>
      <c r="N9" s="98"/>
    </row>
    <row r="10" spans="1:17" ht="18" customHeight="1">
      <c r="A10" s="2"/>
      <c r="B10" s="2"/>
      <c r="C10" s="2"/>
      <c r="D10" s="2"/>
      <c r="E10" s="2"/>
      <c r="F10" s="2"/>
      <c r="G10" s="2"/>
      <c r="H10" s="51"/>
      <c r="I10" s="51"/>
      <c r="J10" s="51"/>
      <c r="K10" s="51"/>
      <c r="L10" s="51"/>
      <c r="M10" s="117" t="s">
        <v>67</v>
      </c>
      <c r="N10" s="117"/>
      <c r="O10" s="117"/>
      <c r="P10" s="117"/>
      <c r="Q10" s="117"/>
    </row>
    <row r="11" spans="1:17" ht="15.75">
      <c r="A11" s="2"/>
      <c r="B11" s="2"/>
      <c r="C11" s="2"/>
      <c r="D11" s="2"/>
      <c r="E11" s="2"/>
      <c r="F11" s="2"/>
      <c r="G11" s="2"/>
      <c r="H11" s="51"/>
      <c r="I11" s="51"/>
      <c r="J11" s="51"/>
      <c r="K11" s="51"/>
      <c r="L11" s="51"/>
      <c r="M11" s="117"/>
      <c r="N11" s="117"/>
      <c r="O11" s="117"/>
      <c r="P11" s="117"/>
      <c r="Q11" s="117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s="5" customFormat="1" ht="18.75">
      <c r="A13" s="4"/>
      <c r="B13" s="120" t="s">
        <v>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9" s="5" customFormat="1" ht="18.75">
      <c r="A14" s="4"/>
      <c r="B14" s="120" t="s">
        <v>110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S14" s="2"/>
    </row>
    <row r="15" spans="1:19" s="2" customFormat="1" ht="18.75">
      <c r="A15" s="4"/>
      <c r="B15" s="120" t="s">
        <v>141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S15" s="1"/>
    </row>
    <row r="16" spans="1:14" s="2" customFormat="1" ht="15.75" customHeight="1" hidden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2" customFormat="1" ht="8.25" customHeight="1" hidden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8" ht="15.75" customHeight="1">
      <c r="A18" s="116" t="s">
        <v>6</v>
      </c>
      <c r="B18" s="132"/>
      <c r="C18" s="116" t="s">
        <v>7</v>
      </c>
      <c r="D18" s="116" t="s">
        <v>8</v>
      </c>
      <c r="E18" s="116" t="s">
        <v>1</v>
      </c>
      <c r="F18" s="116" t="s">
        <v>9</v>
      </c>
      <c r="G18" s="116"/>
      <c r="H18" s="116" t="s">
        <v>4</v>
      </c>
      <c r="I18" s="116"/>
      <c r="J18" s="116"/>
      <c r="K18" s="116"/>
      <c r="L18" s="116"/>
      <c r="M18" s="116"/>
      <c r="N18" s="116"/>
      <c r="O18" s="116"/>
      <c r="P18" s="116"/>
      <c r="Q18" s="116"/>
      <c r="R18" s="9"/>
    </row>
    <row r="19" spans="1:18" ht="30.75" customHeight="1">
      <c r="A19" s="132"/>
      <c r="B19" s="132"/>
      <c r="C19" s="133"/>
      <c r="D19" s="133"/>
      <c r="E19" s="133"/>
      <c r="F19" s="116"/>
      <c r="G19" s="116"/>
      <c r="H19" s="116" t="s">
        <v>2</v>
      </c>
      <c r="I19" s="116" t="s">
        <v>3</v>
      </c>
      <c r="J19" s="116"/>
      <c r="K19" s="116"/>
      <c r="L19" s="116"/>
      <c r="M19" s="116"/>
      <c r="N19" s="116"/>
      <c r="O19" s="116"/>
      <c r="P19" s="116"/>
      <c r="Q19" s="116"/>
      <c r="R19" s="9"/>
    </row>
    <row r="20" spans="1:18" ht="65.25" customHeight="1">
      <c r="A20" s="132"/>
      <c r="B20" s="132"/>
      <c r="C20" s="133"/>
      <c r="D20" s="133"/>
      <c r="E20" s="133"/>
      <c r="F20" s="8" t="s">
        <v>10</v>
      </c>
      <c r="G20" s="8" t="s">
        <v>11</v>
      </c>
      <c r="H20" s="116"/>
      <c r="I20" s="68">
        <v>2017</v>
      </c>
      <c r="J20" s="8">
        <v>2018</v>
      </c>
      <c r="K20" s="8">
        <v>2019</v>
      </c>
      <c r="L20" s="68">
        <v>2020</v>
      </c>
      <c r="M20" s="8">
        <v>2021</v>
      </c>
      <c r="N20" s="69">
        <v>2022</v>
      </c>
      <c r="O20" s="50">
        <v>2023</v>
      </c>
      <c r="P20" s="50">
        <v>2024</v>
      </c>
      <c r="Q20" s="50">
        <v>2025</v>
      </c>
      <c r="R20" s="9"/>
    </row>
    <row r="21" spans="1:18" ht="15" customHeight="1">
      <c r="A21" s="141">
        <v>1</v>
      </c>
      <c r="B21" s="141"/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1">
        <v>13</v>
      </c>
      <c r="O21" s="50">
        <v>14</v>
      </c>
      <c r="P21" s="50">
        <v>15</v>
      </c>
      <c r="Q21" s="50">
        <v>16</v>
      </c>
      <c r="R21" s="9"/>
    </row>
    <row r="22" spans="1:18" ht="15.75">
      <c r="A22" s="134" t="s">
        <v>111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9"/>
    </row>
    <row r="23" spans="1:18" ht="52.5" customHeight="1">
      <c r="A23" s="137" t="s">
        <v>112</v>
      </c>
      <c r="B23" s="138"/>
      <c r="C23" s="72"/>
      <c r="D23" s="72"/>
      <c r="E23" s="72"/>
      <c r="F23" s="72"/>
      <c r="G23" s="85">
        <f>G24</f>
        <v>122786.3</v>
      </c>
      <c r="H23" s="85">
        <f aca="true" t="shared" si="0" ref="H23:Q23">H24</f>
        <v>122786.3</v>
      </c>
      <c r="I23" s="85">
        <f t="shared" si="0"/>
        <v>0</v>
      </c>
      <c r="J23" s="85">
        <f t="shared" si="0"/>
        <v>16000</v>
      </c>
      <c r="K23" s="85">
        <f t="shared" si="0"/>
        <v>31600</v>
      </c>
      <c r="L23" s="85">
        <f t="shared" si="0"/>
        <v>42800</v>
      </c>
      <c r="M23" s="85">
        <f t="shared" si="0"/>
        <v>14286</v>
      </c>
      <c r="N23" s="85">
        <f t="shared" si="0"/>
        <v>18100.3</v>
      </c>
      <c r="O23" s="85">
        <f t="shared" si="0"/>
        <v>0</v>
      </c>
      <c r="P23" s="85">
        <f t="shared" si="0"/>
        <v>0</v>
      </c>
      <c r="Q23" s="85">
        <f t="shared" si="0"/>
        <v>0</v>
      </c>
      <c r="R23" s="9"/>
    </row>
    <row r="24" spans="1:18" ht="27" customHeight="1">
      <c r="A24" s="136" t="s">
        <v>113</v>
      </c>
      <c r="B24" s="136"/>
      <c r="C24" s="73"/>
      <c r="D24" s="73"/>
      <c r="E24" s="73"/>
      <c r="F24" s="73"/>
      <c r="G24" s="13">
        <f>SUM(G25:G36)</f>
        <v>122786.3</v>
      </c>
      <c r="H24" s="13">
        <f aca="true" t="shared" si="1" ref="H24:Q24">SUM(H25:H36)</f>
        <v>122786.3</v>
      </c>
      <c r="I24" s="13">
        <f t="shared" si="1"/>
        <v>0</v>
      </c>
      <c r="J24" s="13">
        <f t="shared" si="1"/>
        <v>16000</v>
      </c>
      <c r="K24" s="13">
        <f t="shared" si="1"/>
        <v>31600</v>
      </c>
      <c r="L24" s="13">
        <f t="shared" si="1"/>
        <v>42800</v>
      </c>
      <c r="M24" s="13">
        <f t="shared" si="1"/>
        <v>14286</v>
      </c>
      <c r="N24" s="13">
        <f t="shared" si="1"/>
        <v>18100.3</v>
      </c>
      <c r="O24" s="13">
        <f t="shared" si="1"/>
        <v>0</v>
      </c>
      <c r="P24" s="13">
        <f>SUM(P25:P36)</f>
        <v>0</v>
      </c>
      <c r="Q24" s="13">
        <f t="shared" si="1"/>
        <v>0</v>
      </c>
      <c r="R24" s="9"/>
    </row>
    <row r="25" spans="1:18" ht="26.25" customHeight="1">
      <c r="A25" s="101" t="s">
        <v>50</v>
      </c>
      <c r="B25" s="102"/>
      <c r="C25" s="43">
        <v>2018</v>
      </c>
      <c r="D25" s="42"/>
      <c r="E25" s="112" t="s">
        <v>5</v>
      </c>
      <c r="F25" s="8"/>
      <c r="G25" s="44">
        <f aca="true" t="shared" si="2" ref="G25:G35">H25</f>
        <v>5333.3</v>
      </c>
      <c r="H25" s="44">
        <f aca="true" t="shared" si="3" ref="H25:H34">SUM(I25:N25)</f>
        <v>5333.3</v>
      </c>
      <c r="I25" s="44">
        <v>0</v>
      </c>
      <c r="J25" s="44">
        <v>5333.3</v>
      </c>
      <c r="K25" s="44">
        <v>0</v>
      </c>
      <c r="L25" s="44">
        <v>0</v>
      </c>
      <c r="M25" s="44">
        <v>0</v>
      </c>
      <c r="N25" s="44">
        <v>0</v>
      </c>
      <c r="O25" s="57">
        <v>0</v>
      </c>
      <c r="P25" s="57">
        <v>0</v>
      </c>
      <c r="Q25" s="57">
        <v>0</v>
      </c>
      <c r="R25" s="9"/>
    </row>
    <row r="26" spans="1:18" ht="26.25" customHeight="1">
      <c r="A26" s="101" t="s">
        <v>51</v>
      </c>
      <c r="B26" s="102"/>
      <c r="C26" s="43">
        <v>2018</v>
      </c>
      <c r="D26" s="42"/>
      <c r="E26" s="113"/>
      <c r="F26" s="8"/>
      <c r="G26" s="44">
        <f t="shared" si="2"/>
        <v>6400</v>
      </c>
      <c r="H26" s="44">
        <f t="shared" si="3"/>
        <v>6400</v>
      </c>
      <c r="I26" s="44">
        <v>0</v>
      </c>
      <c r="J26" s="44">
        <v>6400</v>
      </c>
      <c r="K26" s="44">
        <v>0</v>
      </c>
      <c r="L26" s="44">
        <v>0</v>
      </c>
      <c r="M26" s="44">
        <v>0</v>
      </c>
      <c r="N26" s="44">
        <v>0</v>
      </c>
      <c r="O26" s="57">
        <v>0</v>
      </c>
      <c r="P26" s="57">
        <v>0</v>
      </c>
      <c r="Q26" s="57">
        <v>0</v>
      </c>
      <c r="R26" s="9"/>
    </row>
    <row r="27" spans="1:18" ht="26.25" customHeight="1">
      <c r="A27" s="101" t="s">
        <v>52</v>
      </c>
      <c r="B27" s="102"/>
      <c r="C27" s="43">
        <v>2018</v>
      </c>
      <c r="D27" s="42"/>
      <c r="E27" s="113"/>
      <c r="F27" s="8"/>
      <c r="G27" s="44">
        <f t="shared" si="2"/>
        <v>4266.7</v>
      </c>
      <c r="H27" s="44">
        <f t="shared" si="3"/>
        <v>4266.7</v>
      </c>
      <c r="I27" s="44">
        <v>0</v>
      </c>
      <c r="J27" s="44">
        <v>4266.7</v>
      </c>
      <c r="K27" s="44">
        <v>0</v>
      </c>
      <c r="L27" s="44">
        <v>0</v>
      </c>
      <c r="M27" s="44">
        <v>0</v>
      </c>
      <c r="N27" s="44">
        <v>0</v>
      </c>
      <c r="O27" s="57">
        <v>0</v>
      </c>
      <c r="P27" s="57">
        <v>0</v>
      </c>
      <c r="Q27" s="57">
        <v>0</v>
      </c>
      <c r="R27" s="9"/>
    </row>
    <row r="28" spans="1:18" ht="26.25" customHeight="1">
      <c r="A28" s="126" t="s">
        <v>65</v>
      </c>
      <c r="B28" s="127"/>
      <c r="C28" s="43">
        <v>2019</v>
      </c>
      <c r="D28" s="42"/>
      <c r="E28" s="113"/>
      <c r="F28" s="8"/>
      <c r="G28" s="44">
        <f t="shared" si="2"/>
        <v>9979</v>
      </c>
      <c r="H28" s="44">
        <f t="shared" si="3"/>
        <v>9979</v>
      </c>
      <c r="I28" s="44">
        <v>0</v>
      </c>
      <c r="J28" s="44">
        <v>0</v>
      </c>
      <c r="K28" s="44">
        <v>9979</v>
      </c>
      <c r="L28" s="44">
        <v>0</v>
      </c>
      <c r="M28" s="44">
        <v>0</v>
      </c>
      <c r="N28" s="44">
        <v>0</v>
      </c>
      <c r="O28" s="57">
        <v>0</v>
      </c>
      <c r="P28" s="57">
        <v>0</v>
      </c>
      <c r="Q28" s="57">
        <v>0</v>
      </c>
      <c r="R28" s="9"/>
    </row>
    <row r="29" spans="1:18" ht="26.25" customHeight="1">
      <c r="A29" s="101" t="s">
        <v>71</v>
      </c>
      <c r="B29" s="102"/>
      <c r="C29" s="43">
        <v>2019</v>
      </c>
      <c r="D29" s="42"/>
      <c r="E29" s="113"/>
      <c r="F29" s="8"/>
      <c r="G29" s="44">
        <f t="shared" si="2"/>
        <v>18421</v>
      </c>
      <c r="H29" s="44">
        <f t="shared" si="3"/>
        <v>18421</v>
      </c>
      <c r="I29" s="44">
        <v>0</v>
      </c>
      <c r="J29" s="44">
        <v>0</v>
      </c>
      <c r="K29" s="44">
        <v>18421</v>
      </c>
      <c r="L29" s="44">
        <v>0</v>
      </c>
      <c r="M29" s="44">
        <v>0</v>
      </c>
      <c r="N29" s="44">
        <v>0</v>
      </c>
      <c r="O29" s="57">
        <v>0</v>
      </c>
      <c r="P29" s="57">
        <v>0</v>
      </c>
      <c r="Q29" s="57">
        <v>0</v>
      </c>
      <c r="R29" s="9"/>
    </row>
    <row r="30" spans="1:18" ht="26.25" customHeight="1">
      <c r="A30" s="101" t="s">
        <v>70</v>
      </c>
      <c r="B30" s="102"/>
      <c r="C30" s="43">
        <v>2019</v>
      </c>
      <c r="D30" s="42"/>
      <c r="E30" s="113"/>
      <c r="F30" s="8"/>
      <c r="G30" s="44">
        <f t="shared" si="2"/>
        <v>3200</v>
      </c>
      <c r="H30" s="44">
        <f t="shared" si="3"/>
        <v>3200</v>
      </c>
      <c r="I30" s="44">
        <v>0</v>
      </c>
      <c r="J30" s="44">
        <v>0</v>
      </c>
      <c r="K30" s="44">
        <v>3200</v>
      </c>
      <c r="L30" s="44">
        <v>0</v>
      </c>
      <c r="M30" s="44">
        <v>0</v>
      </c>
      <c r="N30" s="44">
        <v>0</v>
      </c>
      <c r="O30" s="57">
        <v>0</v>
      </c>
      <c r="P30" s="57">
        <v>0</v>
      </c>
      <c r="Q30" s="57">
        <v>0</v>
      </c>
      <c r="R30" s="9"/>
    </row>
    <row r="31" spans="1:18" ht="41.25" customHeight="1">
      <c r="A31" s="115" t="s">
        <v>87</v>
      </c>
      <c r="B31" s="115"/>
      <c r="C31" s="8">
        <v>2020</v>
      </c>
      <c r="D31" s="42"/>
      <c r="E31" s="113"/>
      <c r="F31" s="8"/>
      <c r="G31" s="44">
        <f t="shared" si="2"/>
        <v>10350</v>
      </c>
      <c r="H31" s="44">
        <f t="shared" si="3"/>
        <v>10350</v>
      </c>
      <c r="I31" s="44">
        <v>0</v>
      </c>
      <c r="J31" s="44">
        <v>0</v>
      </c>
      <c r="K31" s="44">
        <v>0</v>
      </c>
      <c r="L31" s="44">
        <v>10350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9"/>
    </row>
    <row r="32" spans="1:18" ht="44.25" customHeight="1">
      <c r="A32" s="101" t="s">
        <v>88</v>
      </c>
      <c r="B32" s="102"/>
      <c r="C32" s="8">
        <v>2020</v>
      </c>
      <c r="D32" s="42"/>
      <c r="E32" s="113"/>
      <c r="F32" s="8"/>
      <c r="G32" s="44">
        <f t="shared" si="2"/>
        <v>10800</v>
      </c>
      <c r="H32" s="44">
        <f t="shared" si="3"/>
        <v>10800</v>
      </c>
      <c r="I32" s="44">
        <v>0</v>
      </c>
      <c r="J32" s="44">
        <v>0</v>
      </c>
      <c r="K32" s="44">
        <v>0</v>
      </c>
      <c r="L32" s="44">
        <v>10800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9"/>
    </row>
    <row r="33" spans="1:18" ht="39.75" customHeight="1">
      <c r="A33" s="115" t="s">
        <v>89</v>
      </c>
      <c r="B33" s="115"/>
      <c r="C33" s="8">
        <v>2020</v>
      </c>
      <c r="D33" s="42"/>
      <c r="E33" s="113"/>
      <c r="F33" s="8"/>
      <c r="G33" s="44">
        <f t="shared" si="2"/>
        <v>6700</v>
      </c>
      <c r="H33" s="44">
        <f t="shared" si="3"/>
        <v>6700</v>
      </c>
      <c r="I33" s="44">
        <v>0</v>
      </c>
      <c r="J33" s="44">
        <v>0</v>
      </c>
      <c r="K33" s="44">
        <v>0</v>
      </c>
      <c r="L33" s="44">
        <v>6700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9"/>
    </row>
    <row r="34" spans="1:18" ht="39.75" customHeight="1">
      <c r="A34" s="125" t="s">
        <v>90</v>
      </c>
      <c r="B34" s="125"/>
      <c r="C34" s="70">
        <v>2020</v>
      </c>
      <c r="D34" s="67"/>
      <c r="E34" s="113"/>
      <c r="F34" s="67"/>
      <c r="G34" s="44">
        <f t="shared" si="2"/>
        <v>14950</v>
      </c>
      <c r="H34" s="44">
        <f t="shared" si="3"/>
        <v>14950</v>
      </c>
      <c r="I34" s="44">
        <v>0</v>
      </c>
      <c r="J34" s="44">
        <v>0</v>
      </c>
      <c r="K34" s="44">
        <v>0</v>
      </c>
      <c r="L34" s="44">
        <v>14950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9"/>
    </row>
    <row r="35" spans="1:18" ht="43.5" customHeight="1">
      <c r="A35" s="130" t="s">
        <v>99</v>
      </c>
      <c r="B35" s="131"/>
      <c r="C35" s="70">
        <v>2021</v>
      </c>
      <c r="D35" s="67"/>
      <c r="E35" s="113"/>
      <c r="F35" s="67"/>
      <c r="G35" s="78">
        <f t="shared" si="2"/>
        <v>14286</v>
      </c>
      <c r="H35" s="78">
        <f>SUM(I35:Q35)</f>
        <v>14286</v>
      </c>
      <c r="I35" s="78">
        <v>0</v>
      </c>
      <c r="J35" s="78">
        <v>0</v>
      </c>
      <c r="K35" s="78">
        <v>0</v>
      </c>
      <c r="L35" s="78">
        <v>0</v>
      </c>
      <c r="M35" s="78">
        <f>13000+1286</f>
        <v>14286</v>
      </c>
      <c r="N35" s="78">
        <v>0</v>
      </c>
      <c r="O35" s="78">
        <v>0</v>
      </c>
      <c r="P35" s="78">
        <v>0</v>
      </c>
      <c r="Q35" s="78">
        <v>0</v>
      </c>
      <c r="R35" s="9"/>
    </row>
    <row r="36" spans="1:18" ht="41.25" customHeight="1">
      <c r="A36" s="128" t="s">
        <v>121</v>
      </c>
      <c r="B36" s="129"/>
      <c r="C36" s="70">
        <v>2022</v>
      </c>
      <c r="D36" s="67"/>
      <c r="E36" s="114"/>
      <c r="F36" s="67"/>
      <c r="G36" s="78">
        <f>H36</f>
        <v>18100.3</v>
      </c>
      <c r="H36" s="78">
        <f>SUM(I36:Q36)</f>
        <v>18100.3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18100.3</v>
      </c>
      <c r="O36" s="78">
        <v>0</v>
      </c>
      <c r="P36" s="78">
        <v>0</v>
      </c>
      <c r="Q36" s="78">
        <v>0</v>
      </c>
      <c r="R36" s="9"/>
    </row>
    <row r="37" spans="1:18" ht="51.75" customHeight="1">
      <c r="A37" s="137" t="s">
        <v>149</v>
      </c>
      <c r="B37" s="138"/>
      <c r="C37" s="72"/>
      <c r="D37" s="72"/>
      <c r="E37" s="72"/>
      <c r="F37" s="72"/>
      <c r="G37" s="85">
        <f>G38</f>
        <v>7568.800000000001</v>
      </c>
      <c r="H37" s="85">
        <f aca="true" t="shared" si="4" ref="H37:Q37">H38</f>
        <v>7568.800000000001</v>
      </c>
      <c r="I37" s="85">
        <f t="shared" si="4"/>
        <v>0</v>
      </c>
      <c r="J37" s="85">
        <f t="shared" si="4"/>
        <v>0</v>
      </c>
      <c r="K37" s="85">
        <f t="shared" si="4"/>
        <v>0</v>
      </c>
      <c r="L37" s="85">
        <f t="shared" si="4"/>
        <v>0</v>
      </c>
      <c r="M37" s="85">
        <f t="shared" si="4"/>
        <v>1603.5000000000002</v>
      </c>
      <c r="N37" s="85">
        <f t="shared" si="4"/>
        <v>0</v>
      </c>
      <c r="O37" s="85">
        <f t="shared" si="4"/>
        <v>2217.6000000000004</v>
      </c>
      <c r="P37" s="85">
        <f t="shared" si="4"/>
        <v>4496.8</v>
      </c>
      <c r="Q37" s="85">
        <f t="shared" si="4"/>
        <v>1499.2</v>
      </c>
      <c r="R37" s="9"/>
    </row>
    <row r="38" spans="1:18" ht="26.25" customHeight="1">
      <c r="A38" s="137" t="s">
        <v>150</v>
      </c>
      <c r="B38" s="138"/>
      <c r="C38" s="81"/>
      <c r="D38" s="82"/>
      <c r="E38" s="73"/>
      <c r="F38" s="83"/>
      <c r="G38" s="13">
        <f aca="true" t="shared" si="5" ref="G38:Q38">SUM(G39:G53)</f>
        <v>7568.800000000001</v>
      </c>
      <c r="H38" s="13">
        <f t="shared" si="5"/>
        <v>7568.800000000001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1603.5000000000002</v>
      </c>
      <c r="N38" s="13">
        <f t="shared" si="5"/>
        <v>0</v>
      </c>
      <c r="O38" s="13">
        <f t="shared" si="5"/>
        <v>2217.6000000000004</v>
      </c>
      <c r="P38" s="13">
        <f t="shared" si="5"/>
        <v>4496.8</v>
      </c>
      <c r="Q38" s="13">
        <f t="shared" si="5"/>
        <v>1499.2</v>
      </c>
      <c r="R38" s="9"/>
    </row>
    <row r="39" spans="1:18" ht="26.25" customHeight="1">
      <c r="A39" s="101" t="s">
        <v>93</v>
      </c>
      <c r="B39" s="102"/>
      <c r="C39" s="14">
        <v>2021</v>
      </c>
      <c r="D39" s="16"/>
      <c r="E39" s="112" t="s">
        <v>5</v>
      </c>
      <c r="F39" s="10"/>
      <c r="G39" s="15">
        <f aca="true" t="shared" si="6" ref="G39:G46">H39</f>
        <v>209.6</v>
      </c>
      <c r="H39" s="15">
        <f>M39</f>
        <v>209.6</v>
      </c>
      <c r="I39" s="15">
        <v>0</v>
      </c>
      <c r="J39" s="15">
        <v>0</v>
      </c>
      <c r="K39" s="15">
        <v>0</v>
      </c>
      <c r="L39" s="15">
        <v>0</v>
      </c>
      <c r="M39" s="15">
        <v>209.6</v>
      </c>
      <c r="N39" s="15">
        <v>0</v>
      </c>
      <c r="O39" s="60">
        <v>0</v>
      </c>
      <c r="P39" s="60">
        <v>0</v>
      </c>
      <c r="Q39" s="60">
        <v>0</v>
      </c>
      <c r="R39" s="9"/>
    </row>
    <row r="40" spans="1:18" ht="26.25" customHeight="1">
      <c r="A40" s="101" t="s">
        <v>94</v>
      </c>
      <c r="B40" s="102"/>
      <c r="C40" s="14">
        <v>2021</v>
      </c>
      <c r="D40" s="16"/>
      <c r="E40" s="113"/>
      <c r="F40" s="10"/>
      <c r="G40" s="15">
        <f t="shared" si="6"/>
        <v>592.1</v>
      </c>
      <c r="H40" s="15">
        <f>SUM(I40:Q40)</f>
        <v>592.1</v>
      </c>
      <c r="I40" s="15">
        <v>0</v>
      </c>
      <c r="J40" s="15">
        <v>0</v>
      </c>
      <c r="K40" s="15">
        <v>0</v>
      </c>
      <c r="L40" s="15">
        <v>0</v>
      </c>
      <c r="M40" s="15">
        <v>592.1</v>
      </c>
      <c r="N40" s="15">
        <v>0</v>
      </c>
      <c r="O40" s="60">
        <v>0</v>
      </c>
      <c r="P40" s="60">
        <v>0</v>
      </c>
      <c r="Q40" s="60">
        <v>0</v>
      </c>
      <c r="R40" s="9"/>
    </row>
    <row r="41" spans="1:18" ht="26.25" customHeight="1">
      <c r="A41" s="101" t="s">
        <v>102</v>
      </c>
      <c r="B41" s="102"/>
      <c r="C41" s="14">
        <v>2021</v>
      </c>
      <c r="D41" s="16"/>
      <c r="E41" s="113"/>
      <c r="F41" s="10"/>
      <c r="G41" s="15">
        <f t="shared" si="6"/>
        <v>592.1</v>
      </c>
      <c r="H41" s="15">
        <f>SUM(I41:Q41)</f>
        <v>592.1</v>
      </c>
      <c r="I41" s="15">
        <v>0</v>
      </c>
      <c r="J41" s="15">
        <v>0</v>
      </c>
      <c r="K41" s="15">
        <v>0</v>
      </c>
      <c r="L41" s="15">
        <v>0</v>
      </c>
      <c r="M41" s="15">
        <v>592.1</v>
      </c>
      <c r="N41" s="15">
        <v>0</v>
      </c>
      <c r="O41" s="60">
        <v>0</v>
      </c>
      <c r="P41" s="60">
        <v>0</v>
      </c>
      <c r="Q41" s="60">
        <v>0</v>
      </c>
      <c r="R41" s="9"/>
    </row>
    <row r="42" spans="1:18" ht="26.25" customHeight="1">
      <c r="A42" s="101" t="s">
        <v>103</v>
      </c>
      <c r="B42" s="102"/>
      <c r="C42" s="14">
        <v>2021</v>
      </c>
      <c r="D42" s="16"/>
      <c r="E42" s="113"/>
      <c r="F42" s="10"/>
      <c r="G42" s="15">
        <f t="shared" si="6"/>
        <v>209.7</v>
      </c>
      <c r="H42" s="15">
        <f>M42</f>
        <v>209.7</v>
      </c>
      <c r="I42" s="15">
        <v>0</v>
      </c>
      <c r="J42" s="15">
        <v>0</v>
      </c>
      <c r="K42" s="15">
        <v>0</v>
      </c>
      <c r="L42" s="15">
        <v>0</v>
      </c>
      <c r="M42" s="15">
        <v>209.7</v>
      </c>
      <c r="N42" s="15">
        <v>0</v>
      </c>
      <c r="O42" s="60">
        <v>0</v>
      </c>
      <c r="P42" s="60">
        <v>0</v>
      </c>
      <c r="Q42" s="60">
        <v>0</v>
      </c>
      <c r="R42" s="9"/>
    </row>
    <row r="43" spans="1:18" ht="26.25" customHeight="1">
      <c r="A43" s="105" t="s">
        <v>125</v>
      </c>
      <c r="B43" s="106"/>
      <c r="C43" s="63">
        <v>2023</v>
      </c>
      <c r="D43" s="16"/>
      <c r="E43" s="113"/>
      <c r="F43" s="10"/>
      <c r="G43" s="15">
        <f t="shared" si="6"/>
        <v>739.2</v>
      </c>
      <c r="H43" s="15">
        <f>SUM(I43:Q43)</f>
        <v>739.2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60">
        <v>739.2</v>
      </c>
      <c r="P43" s="60">
        <v>0</v>
      </c>
      <c r="Q43" s="60">
        <v>0</v>
      </c>
      <c r="R43" s="9"/>
    </row>
    <row r="44" spans="1:18" ht="26.25" customHeight="1">
      <c r="A44" s="105" t="s">
        <v>123</v>
      </c>
      <c r="B44" s="106"/>
      <c r="C44" s="63">
        <v>2023</v>
      </c>
      <c r="D44" s="16"/>
      <c r="E44" s="113"/>
      <c r="F44" s="10"/>
      <c r="G44" s="15">
        <f t="shared" si="6"/>
        <v>739.2</v>
      </c>
      <c r="H44" s="15">
        <f>SUM(I44:Q44)</f>
        <v>739.2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60">
        <v>739.2</v>
      </c>
      <c r="P44" s="60">
        <v>0</v>
      </c>
      <c r="Q44" s="60">
        <v>0</v>
      </c>
      <c r="R44" s="9"/>
    </row>
    <row r="45" spans="1:18" ht="26.25" customHeight="1">
      <c r="A45" s="105" t="s">
        <v>124</v>
      </c>
      <c r="B45" s="106"/>
      <c r="C45" s="63">
        <v>2023</v>
      </c>
      <c r="D45" s="16"/>
      <c r="E45" s="113"/>
      <c r="F45" s="10"/>
      <c r="G45" s="15">
        <f t="shared" si="6"/>
        <v>739.2</v>
      </c>
      <c r="H45" s="15">
        <f>SUM(I45:Q45)</f>
        <v>739.2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0">
        <v>739.2</v>
      </c>
      <c r="P45" s="60">
        <v>0</v>
      </c>
      <c r="Q45" s="60">
        <v>0</v>
      </c>
      <c r="R45" s="9"/>
    </row>
    <row r="46" spans="1:18" ht="26.25" customHeight="1">
      <c r="A46" s="101" t="s">
        <v>138</v>
      </c>
      <c r="B46" s="102"/>
      <c r="C46" s="14">
        <v>2024</v>
      </c>
      <c r="D46" s="16"/>
      <c r="E46" s="113"/>
      <c r="F46" s="10"/>
      <c r="G46" s="15">
        <f t="shared" si="6"/>
        <v>0</v>
      </c>
      <c r="H46" s="15">
        <f>Q46</f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60">
        <v>0</v>
      </c>
      <c r="P46" s="60">
        <v>749.5</v>
      </c>
      <c r="Q46" s="60">
        <v>0</v>
      </c>
      <c r="R46" s="9"/>
    </row>
    <row r="47" spans="1:18" ht="26.25" customHeight="1">
      <c r="A47" s="101" t="s">
        <v>143</v>
      </c>
      <c r="B47" s="102"/>
      <c r="C47" s="14">
        <v>2024</v>
      </c>
      <c r="D47" s="16"/>
      <c r="E47" s="113"/>
      <c r="F47" s="10"/>
      <c r="G47" s="15">
        <f aca="true" t="shared" si="7" ref="G47:G53">H47</f>
        <v>0</v>
      </c>
      <c r="H47" s="15">
        <f>Q47</f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60">
        <v>0</v>
      </c>
      <c r="P47" s="60">
        <v>749.6</v>
      </c>
      <c r="Q47" s="60">
        <v>0</v>
      </c>
      <c r="R47" s="9"/>
    </row>
    <row r="48" spans="1:18" ht="26.25" customHeight="1">
      <c r="A48" s="101" t="s">
        <v>139</v>
      </c>
      <c r="B48" s="102"/>
      <c r="C48" s="14">
        <v>2024</v>
      </c>
      <c r="D48" s="16"/>
      <c r="E48" s="113"/>
      <c r="F48" s="10"/>
      <c r="G48" s="15">
        <f t="shared" si="7"/>
        <v>0</v>
      </c>
      <c r="H48" s="15">
        <f>Q48</f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0">
        <v>0</v>
      </c>
      <c r="P48" s="60">
        <v>749.2</v>
      </c>
      <c r="Q48" s="60">
        <v>0</v>
      </c>
      <c r="R48" s="9"/>
    </row>
    <row r="49" spans="1:18" ht="26.25" customHeight="1">
      <c r="A49" s="101" t="s">
        <v>92</v>
      </c>
      <c r="B49" s="102"/>
      <c r="C49" s="14">
        <v>2024</v>
      </c>
      <c r="D49" s="16"/>
      <c r="E49" s="113"/>
      <c r="F49" s="10"/>
      <c r="G49" s="15">
        <f t="shared" si="7"/>
        <v>749.5</v>
      </c>
      <c r="H49" s="15">
        <f>SUM(I49:Q49)</f>
        <v>749.5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0">
        <v>0</v>
      </c>
      <c r="P49" s="60">
        <v>749.5</v>
      </c>
      <c r="Q49" s="60">
        <v>0</v>
      </c>
      <c r="R49" s="9"/>
    </row>
    <row r="50" spans="1:18" ht="26.25" customHeight="1">
      <c r="A50" s="101" t="s">
        <v>126</v>
      </c>
      <c r="B50" s="102"/>
      <c r="C50" s="14">
        <v>2024</v>
      </c>
      <c r="D50" s="16"/>
      <c r="E50" s="113"/>
      <c r="F50" s="10"/>
      <c r="G50" s="15">
        <f t="shared" si="7"/>
        <v>749.5</v>
      </c>
      <c r="H50" s="15">
        <f>SUM(I50:Q50)</f>
        <v>749.5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60">
        <v>0</v>
      </c>
      <c r="P50" s="60">
        <v>749.5</v>
      </c>
      <c r="Q50" s="60">
        <v>0</v>
      </c>
      <c r="R50" s="9"/>
    </row>
    <row r="51" spans="1:18" ht="26.25" customHeight="1">
      <c r="A51" s="101" t="s">
        <v>122</v>
      </c>
      <c r="B51" s="102"/>
      <c r="C51" s="14">
        <v>2024</v>
      </c>
      <c r="D51" s="16"/>
      <c r="E51" s="113"/>
      <c r="F51" s="10"/>
      <c r="G51" s="15">
        <f t="shared" si="7"/>
        <v>749.5</v>
      </c>
      <c r="H51" s="15">
        <f>SUM(I51:Q51)</f>
        <v>749.5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60">
        <v>0</v>
      </c>
      <c r="P51" s="60">
        <v>749.5</v>
      </c>
      <c r="Q51" s="60">
        <v>0</v>
      </c>
      <c r="R51" s="9"/>
    </row>
    <row r="52" spans="1:18" ht="26.25" customHeight="1">
      <c r="A52" s="101" t="s">
        <v>144</v>
      </c>
      <c r="B52" s="102"/>
      <c r="C52" s="14">
        <v>2025</v>
      </c>
      <c r="D52" s="16"/>
      <c r="E52" s="113"/>
      <c r="F52" s="10"/>
      <c r="G52" s="15">
        <f t="shared" si="7"/>
        <v>749.6</v>
      </c>
      <c r="H52" s="15">
        <f>SUM(I52:Q52)</f>
        <v>749.6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0">
        <v>0</v>
      </c>
      <c r="P52" s="60">
        <v>0</v>
      </c>
      <c r="Q52" s="60">
        <v>749.6</v>
      </c>
      <c r="R52" s="9"/>
    </row>
    <row r="53" spans="1:18" ht="26.25" customHeight="1">
      <c r="A53" s="101" t="s">
        <v>145</v>
      </c>
      <c r="B53" s="102"/>
      <c r="C53" s="14">
        <v>2025</v>
      </c>
      <c r="D53" s="16"/>
      <c r="E53" s="114"/>
      <c r="F53" s="10"/>
      <c r="G53" s="15">
        <f t="shared" si="7"/>
        <v>749.6</v>
      </c>
      <c r="H53" s="15">
        <f>SUM(I53:Q53)</f>
        <v>749.6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0">
        <v>0</v>
      </c>
      <c r="P53" s="60">
        <v>0</v>
      </c>
      <c r="Q53" s="60">
        <v>749.6</v>
      </c>
      <c r="R53" s="9"/>
    </row>
    <row r="54" spans="1:18" ht="18.75" customHeight="1">
      <c r="A54" s="124" t="s">
        <v>114</v>
      </c>
      <c r="B54" s="124"/>
      <c r="C54" s="86"/>
      <c r="D54" s="87"/>
      <c r="E54" s="88"/>
      <c r="F54" s="87"/>
      <c r="G54" s="89">
        <f>G23+G37</f>
        <v>130355.1</v>
      </c>
      <c r="H54" s="89">
        <f aca="true" t="shared" si="8" ref="H54:Q54">H23+H37</f>
        <v>130355.1</v>
      </c>
      <c r="I54" s="89">
        <f t="shared" si="8"/>
        <v>0</v>
      </c>
      <c r="J54" s="89">
        <f t="shared" si="8"/>
        <v>16000</v>
      </c>
      <c r="K54" s="89">
        <f t="shared" si="8"/>
        <v>31600</v>
      </c>
      <c r="L54" s="89">
        <f t="shared" si="8"/>
        <v>42800</v>
      </c>
      <c r="M54" s="89">
        <f t="shared" si="8"/>
        <v>15889.5</v>
      </c>
      <c r="N54" s="89">
        <f t="shared" si="8"/>
        <v>18100.3</v>
      </c>
      <c r="O54" s="89">
        <f t="shared" si="8"/>
        <v>2217.6000000000004</v>
      </c>
      <c r="P54" s="89">
        <f t="shared" si="8"/>
        <v>4496.8</v>
      </c>
      <c r="Q54" s="89">
        <f t="shared" si="8"/>
        <v>1499.2</v>
      </c>
      <c r="R54" s="9"/>
    </row>
    <row r="55" spans="1:18" ht="18.75" customHeight="1">
      <c r="A55" s="109" t="s">
        <v>115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1"/>
      <c r="R55" s="9"/>
    </row>
    <row r="56" spans="1:18" ht="81.75" customHeight="1">
      <c r="A56" s="155" t="s">
        <v>151</v>
      </c>
      <c r="B56" s="156"/>
      <c r="C56" s="75"/>
      <c r="D56" s="76"/>
      <c r="E56" s="77"/>
      <c r="F56" s="76"/>
      <c r="G56" s="84">
        <f>G57+G63+G108+G112</f>
        <v>61320.149999999994</v>
      </c>
      <c r="H56" s="84">
        <f aca="true" t="shared" si="9" ref="H56:Q56">H57+H63+H108+H112</f>
        <v>61320.149999999994</v>
      </c>
      <c r="I56" s="84">
        <f t="shared" si="9"/>
        <v>2592.3</v>
      </c>
      <c r="J56" s="84">
        <f t="shared" si="9"/>
        <v>3660.35</v>
      </c>
      <c r="K56" s="84">
        <f t="shared" si="9"/>
        <v>5476.6</v>
      </c>
      <c r="L56" s="84">
        <f t="shared" si="9"/>
        <v>1390</v>
      </c>
      <c r="M56" s="84">
        <f t="shared" si="9"/>
        <v>20334.4</v>
      </c>
      <c r="N56" s="84">
        <f t="shared" si="9"/>
        <v>12779</v>
      </c>
      <c r="O56" s="84">
        <f t="shared" si="9"/>
        <v>15087.5</v>
      </c>
      <c r="P56" s="84">
        <f t="shared" si="9"/>
        <v>300</v>
      </c>
      <c r="Q56" s="84">
        <f t="shared" si="9"/>
        <v>0</v>
      </c>
      <c r="R56" s="9"/>
    </row>
    <row r="57" spans="1:18" ht="42.75" customHeight="1">
      <c r="A57" s="99" t="s">
        <v>152</v>
      </c>
      <c r="B57" s="100"/>
      <c r="C57" s="14"/>
      <c r="D57" s="12"/>
      <c r="E57" s="74"/>
      <c r="F57" s="10"/>
      <c r="G57" s="13">
        <f>G58+G59+G60+G62+G61</f>
        <v>7702.7</v>
      </c>
      <c r="H57" s="13">
        <f>H58+H59+H60+H62+H61</f>
        <v>7702.7</v>
      </c>
      <c r="I57" s="13">
        <f>I58</f>
        <v>1154.2</v>
      </c>
      <c r="J57" s="13">
        <f>J59</f>
        <v>300</v>
      </c>
      <c r="K57" s="13">
        <f>K60</f>
        <v>280</v>
      </c>
      <c r="L57" s="13">
        <f>L61</f>
        <v>700</v>
      </c>
      <c r="M57" s="13">
        <f>M62</f>
        <v>5268.5</v>
      </c>
      <c r="N57" s="13">
        <v>0</v>
      </c>
      <c r="O57" s="59">
        <v>0</v>
      </c>
      <c r="P57" s="59">
        <v>0</v>
      </c>
      <c r="Q57" s="59">
        <v>0</v>
      </c>
      <c r="R57" s="9"/>
    </row>
    <row r="58" spans="1:18" ht="27.75" customHeight="1">
      <c r="A58" s="101" t="s">
        <v>40</v>
      </c>
      <c r="B58" s="102"/>
      <c r="C58" s="14">
        <v>2017</v>
      </c>
      <c r="D58" s="12"/>
      <c r="E58" s="112" t="s">
        <v>5</v>
      </c>
      <c r="F58" s="10"/>
      <c r="G58" s="15">
        <f>H58</f>
        <v>1154.2</v>
      </c>
      <c r="H58" s="15">
        <f>I58+J58+K58+L58+N58</f>
        <v>1154.2</v>
      </c>
      <c r="I58" s="15">
        <v>1154.2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0">
        <v>0</v>
      </c>
      <c r="P58" s="60">
        <v>0</v>
      </c>
      <c r="Q58" s="60">
        <v>0</v>
      </c>
      <c r="R58" s="9"/>
    </row>
    <row r="59" spans="1:18" ht="28.5" customHeight="1">
      <c r="A59" s="101" t="s">
        <v>32</v>
      </c>
      <c r="B59" s="102"/>
      <c r="C59" s="14">
        <v>2018</v>
      </c>
      <c r="D59" s="12"/>
      <c r="E59" s="113"/>
      <c r="F59" s="10"/>
      <c r="G59" s="15">
        <v>300</v>
      </c>
      <c r="H59" s="15">
        <v>300</v>
      </c>
      <c r="I59" s="15">
        <v>0</v>
      </c>
      <c r="J59" s="15">
        <v>300</v>
      </c>
      <c r="K59" s="15">
        <v>0</v>
      </c>
      <c r="L59" s="15">
        <v>0</v>
      </c>
      <c r="M59" s="15">
        <v>0</v>
      </c>
      <c r="N59" s="15">
        <v>0</v>
      </c>
      <c r="O59" s="60">
        <v>0</v>
      </c>
      <c r="P59" s="60">
        <v>0</v>
      </c>
      <c r="Q59" s="60">
        <v>0</v>
      </c>
      <c r="R59" s="9"/>
    </row>
    <row r="60" spans="1:18" ht="28.5" customHeight="1">
      <c r="A60" s="101" t="s">
        <v>58</v>
      </c>
      <c r="B60" s="102"/>
      <c r="C60" s="14">
        <v>2019</v>
      </c>
      <c r="D60" s="12"/>
      <c r="E60" s="113"/>
      <c r="F60" s="10"/>
      <c r="G60" s="15">
        <f>H60</f>
        <v>280</v>
      </c>
      <c r="H60" s="15">
        <f>SUM(I60:K60)</f>
        <v>280</v>
      </c>
      <c r="I60" s="15">
        <v>0</v>
      </c>
      <c r="J60" s="15">
        <v>0</v>
      </c>
      <c r="K60" s="15">
        <v>280</v>
      </c>
      <c r="L60" s="15">
        <v>0</v>
      </c>
      <c r="M60" s="15">
        <v>0</v>
      </c>
      <c r="N60" s="15">
        <v>0</v>
      </c>
      <c r="O60" s="60">
        <v>0</v>
      </c>
      <c r="P60" s="60">
        <v>0</v>
      </c>
      <c r="Q60" s="60">
        <v>0</v>
      </c>
      <c r="R60" s="9"/>
    </row>
    <row r="61" spans="1:18" ht="28.5" customHeight="1">
      <c r="A61" s="101" t="s">
        <v>91</v>
      </c>
      <c r="B61" s="102"/>
      <c r="C61" s="14">
        <v>2020</v>
      </c>
      <c r="D61" s="12"/>
      <c r="E61" s="113"/>
      <c r="F61" s="10"/>
      <c r="G61" s="15">
        <f>H61</f>
        <v>700</v>
      </c>
      <c r="H61" s="15">
        <f>SUM(I61:Q61)</f>
        <v>700</v>
      </c>
      <c r="I61" s="15">
        <v>0</v>
      </c>
      <c r="J61" s="15">
        <v>0</v>
      </c>
      <c r="K61" s="15">
        <v>0</v>
      </c>
      <c r="L61" s="15">
        <v>700</v>
      </c>
      <c r="M61" s="15">
        <v>0</v>
      </c>
      <c r="N61" s="15">
        <v>0</v>
      </c>
      <c r="O61" s="60">
        <v>0</v>
      </c>
      <c r="P61" s="60">
        <v>0</v>
      </c>
      <c r="Q61" s="60">
        <v>0</v>
      </c>
      <c r="R61" s="9"/>
    </row>
    <row r="62" spans="1:18" ht="65.25" customHeight="1">
      <c r="A62" s="105" t="s">
        <v>119</v>
      </c>
      <c r="B62" s="106"/>
      <c r="C62" s="14">
        <v>2021</v>
      </c>
      <c r="D62" s="12"/>
      <c r="E62" s="114"/>
      <c r="F62" s="10"/>
      <c r="G62" s="15">
        <f>H62</f>
        <v>5268.5</v>
      </c>
      <c r="H62" s="15">
        <f>SUM(I62:Q62)</f>
        <v>5268.5</v>
      </c>
      <c r="I62" s="15">
        <v>0</v>
      </c>
      <c r="J62" s="15">
        <v>0</v>
      </c>
      <c r="K62" s="15">
        <v>0</v>
      </c>
      <c r="L62" s="15">
        <v>0</v>
      </c>
      <c r="M62" s="15">
        <f>4421.1+847.4</f>
        <v>5268.5</v>
      </c>
      <c r="N62" s="15">
        <v>0</v>
      </c>
      <c r="O62" s="60">
        <v>0</v>
      </c>
      <c r="P62" s="60">
        <v>0</v>
      </c>
      <c r="Q62" s="60">
        <v>0</v>
      </c>
      <c r="R62" s="9"/>
    </row>
    <row r="63" spans="1:18" ht="27" customHeight="1">
      <c r="A63" s="142" t="s">
        <v>153</v>
      </c>
      <c r="B63" s="143"/>
      <c r="C63" s="62"/>
      <c r="D63" s="62"/>
      <c r="E63" s="79"/>
      <c r="F63" s="62"/>
      <c r="G63" s="13">
        <f>H63</f>
        <v>4106.6</v>
      </c>
      <c r="H63" s="13">
        <f>I63+J63+K63+L63+M63+N63+O63+Q63</f>
        <v>4106.6</v>
      </c>
      <c r="I63" s="13">
        <f aca="true" t="shared" si="10" ref="I63:Q63">SUM(I64:I106)</f>
        <v>623.1</v>
      </c>
      <c r="J63" s="13">
        <f t="shared" si="10"/>
        <v>415.9</v>
      </c>
      <c r="K63" s="13">
        <f t="shared" si="10"/>
        <v>1767.6000000000001</v>
      </c>
      <c r="L63" s="13">
        <f t="shared" si="10"/>
        <v>100</v>
      </c>
      <c r="M63" s="13">
        <f t="shared" si="10"/>
        <v>0</v>
      </c>
      <c r="N63" s="13">
        <f t="shared" si="10"/>
        <v>1200</v>
      </c>
      <c r="O63" s="13">
        <f t="shared" si="10"/>
        <v>0</v>
      </c>
      <c r="P63" s="13">
        <f>SUM(P64:P106)</f>
        <v>300</v>
      </c>
      <c r="Q63" s="13">
        <f t="shared" si="10"/>
        <v>0</v>
      </c>
      <c r="R63" s="9"/>
    </row>
    <row r="64" spans="1:18" ht="17.25" customHeight="1">
      <c r="A64" s="105" t="s">
        <v>41</v>
      </c>
      <c r="B64" s="106"/>
      <c r="C64" s="63">
        <v>2017</v>
      </c>
      <c r="D64" s="62"/>
      <c r="E64" s="160" t="s">
        <v>5</v>
      </c>
      <c r="F64" s="62"/>
      <c r="G64" s="61">
        <f>H64</f>
        <v>69.2</v>
      </c>
      <c r="H64" s="61">
        <f>I64</f>
        <v>69.2</v>
      </c>
      <c r="I64" s="61">
        <v>69.2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0">
        <v>0</v>
      </c>
      <c r="P64" s="60">
        <v>0</v>
      </c>
      <c r="Q64" s="60">
        <v>0</v>
      </c>
      <c r="R64" s="9"/>
    </row>
    <row r="65" spans="1:18" ht="16.5" customHeight="1">
      <c r="A65" s="121" t="s">
        <v>42</v>
      </c>
      <c r="B65" s="121"/>
      <c r="C65" s="63">
        <v>2017</v>
      </c>
      <c r="D65" s="64"/>
      <c r="E65" s="161"/>
      <c r="F65" s="65"/>
      <c r="G65" s="61">
        <f aca="true" t="shared" si="11" ref="G65:H70">H65</f>
        <v>64.6</v>
      </c>
      <c r="H65" s="61">
        <f t="shared" si="11"/>
        <v>64.6</v>
      </c>
      <c r="I65" s="66">
        <v>64.6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0">
        <v>0</v>
      </c>
      <c r="P65" s="60">
        <v>0</v>
      </c>
      <c r="Q65" s="60">
        <v>0</v>
      </c>
      <c r="R65" s="9"/>
    </row>
    <row r="66" spans="1:18" ht="17.25" customHeight="1">
      <c r="A66" s="121" t="s">
        <v>43</v>
      </c>
      <c r="B66" s="121"/>
      <c r="C66" s="63">
        <v>2017</v>
      </c>
      <c r="D66" s="64"/>
      <c r="E66" s="161"/>
      <c r="F66" s="65"/>
      <c r="G66" s="61">
        <f t="shared" si="11"/>
        <v>103.9</v>
      </c>
      <c r="H66" s="61">
        <f t="shared" si="11"/>
        <v>103.9</v>
      </c>
      <c r="I66" s="66">
        <v>103.9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0">
        <v>0</v>
      </c>
      <c r="P66" s="60">
        <v>0</v>
      </c>
      <c r="Q66" s="60">
        <v>0</v>
      </c>
      <c r="R66" s="9"/>
    </row>
    <row r="67" spans="1:18" ht="15.75" customHeight="1">
      <c r="A67" s="121" t="s">
        <v>44</v>
      </c>
      <c r="B67" s="121"/>
      <c r="C67" s="63">
        <v>2017</v>
      </c>
      <c r="D67" s="64"/>
      <c r="E67" s="161"/>
      <c r="F67" s="65"/>
      <c r="G67" s="61">
        <f t="shared" si="11"/>
        <v>115.4</v>
      </c>
      <c r="H67" s="61">
        <f t="shared" si="11"/>
        <v>115.4</v>
      </c>
      <c r="I67" s="66">
        <v>115.4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0">
        <v>0</v>
      </c>
      <c r="P67" s="60">
        <v>0</v>
      </c>
      <c r="Q67" s="60">
        <v>0</v>
      </c>
      <c r="R67" s="9"/>
    </row>
    <row r="68" spans="1:18" ht="15.75" customHeight="1">
      <c r="A68" s="122" t="s">
        <v>45</v>
      </c>
      <c r="B68" s="123"/>
      <c r="C68" s="63">
        <v>2017</v>
      </c>
      <c r="D68" s="64"/>
      <c r="E68" s="161"/>
      <c r="F68" s="65"/>
      <c r="G68" s="61">
        <f t="shared" si="11"/>
        <v>19.6</v>
      </c>
      <c r="H68" s="61">
        <f t="shared" si="11"/>
        <v>19.6</v>
      </c>
      <c r="I68" s="66">
        <v>19.6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0">
        <v>0</v>
      </c>
      <c r="P68" s="60">
        <v>0</v>
      </c>
      <c r="Q68" s="60">
        <v>0</v>
      </c>
      <c r="R68" s="9"/>
    </row>
    <row r="69" spans="1:18" ht="18.75" customHeight="1">
      <c r="A69" s="122" t="s">
        <v>46</v>
      </c>
      <c r="B69" s="123"/>
      <c r="C69" s="63">
        <v>2017</v>
      </c>
      <c r="D69" s="64"/>
      <c r="E69" s="161"/>
      <c r="F69" s="65"/>
      <c r="G69" s="61">
        <f t="shared" si="11"/>
        <v>132.7</v>
      </c>
      <c r="H69" s="61">
        <f t="shared" si="11"/>
        <v>132.7</v>
      </c>
      <c r="I69" s="66">
        <v>132.7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0">
        <v>0</v>
      </c>
      <c r="P69" s="60">
        <v>0</v>
      </c>
      <c r="Q69" s="60">
        <v>0</v>
      </c>
      <c r="R69" s="9"/>
    </row>
    <row r="70" spans="1:18" ht="19.5" customHeight="1">
      <c r="A70" s="105" t="s">
        <v>47</v>
      </c>
      <c r="B70" s="106"/>
      <c r="C70" s="63">
        <v>2017</v>
      </c>
      <c r="D70" s="64"/>
      <c r="E70" s="161"/>
      <c r="F70" s="65"/>
      <c r="G70" s="61">
        <f t="shared" si="11"/>
        <v>117.7</v>
      </c>
      <c r="H70" s="61">
        <v>117.7</v>
      </c>
      <c r="I70" s="61">
        <v>117.7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0">
        <v>0</v>
      </c>
      <c r="P70" s="60">
        <v>0</v>
      </c>
      <c r="Q70" s="60">
        <v>0</v>
      </c>
      <c r="R70" s="9"/>
    </row>
    <row r="71" spans="1:18" ht="18" customHeight="1">
      <c r="A71" s="105" t="s">
        <v>35</v>
      </c>
      <c r="B71" s="106"/>
      <c r="C71" s="63">
        <v>2018</v>
      </c>
      <c r="D71" s="64"/>
      <c r="E71" s="161"/>
      <c r="F71" s="65"/>
      <c r="G71" s="61">
        <f>H71</f>
        <v>55</v>
      </c>
      <c r="H71" s="61">
        <f>J71</f>
        <v>55</v>
      </c>
      <c r="I71" s="61">
        <v>0</v>
      </c>
      <c r="J71" s="61">
        <v>55</v>
      </c>
      <c r="K71" s="61">
        <v>0</v>
      </c>
      <c r="L71" s="61">
        <v>0</v>
      </c>
      <c r="M71" s="61">
        <v>0</v>
      </c>
      <c r="N71" s="61">
        <v>0</v>
      </c>
      <c r="O71" s="60">
        <v>0</v>
      </c>
      <c r="P71" s="60">
        <v>0</v>
      </c>
      <c r="Q71" s="60">
        <v>0</v>
      </c>
      <c r="R71" s="9"/>
    </row>
    <row r="72" spans="1:18" ht="22.5" customHeight="1">
      <c r="A72" s="105" t="s">
        <v>55</v>
      </c>
      <c r="B72" s="106"/>
      <c r="C72" s="63">
        <v>2018</v>
      </c>
      <c r="D72" s="64"/>
      <c r="E72" s="161"/>
      <c r="F72" s="65"/>
      <c r="G72" s="61">
        <f>H72</f>
        <v>40.6</v>
      </c>
      <c r="H72" s="61">
        <f>J72</f>
        <v>40.6</v>
      </c>
      <c r="I72" s="61">
        <v>0</v>
      </c>
      <c r="J72" s="61">
        <v>40.6</v>
      </c>
      <c r="K72" s="61">
        <v>0</v>
      </c>
      <c r="L72" s="61">
        <v>0</v>
      </c>
      <c r="M72" s="61">
        <v>0</v>
      </c>
      <c r="N72" s="61">
        <v>0</v>
      </c>
      <c r="O72" s="60">
        <v>0</v>
      </c>
      <c r="P72" s="60">
        <v>0</v>
      </c>
      <c r="Q72" s="60">
        <v>0</v>
      </c>
      <c r="R72" s="9"/>
    </row>
    <row r="73" spans="1:19" ht="21" customHeight="1">
      <c r="A73" s="105" t="s">
        <v>54</v>
      </c>
      <c r="B73" s="106"/>
      <c r="C73" s="63">
        <v>2018</v>
      </c>
      <c r="D73" s="64"/>
      <c r="E73" s="161"/>
      <c r="F73" s="65"/>
      <c r="G73" s="61">
        <f>H73</f>
        <v>119.5</v>
      </c>
      <c r="H73" s="61">
        <f>J73</f>
        <v>119.5</v>
      </c>
      <c r="I73" s="61">
        <v>0</v>
      </c>
      <c r="J73" s="61">
        <v>119.5</v>
      </c>
      <c r="K73" s="61">
        <v>0</v>
      </c>
      <c r="L73" s="61">
        <v>0</v>
      </c>
      <c r="M73" s="61">
        <v>0</v>
      </c>
      <c r="N73" s="61">
        <v>0</v>
      </c>
      <c r="O73" s="60">
        <v>0</v>
      </c>
      <c r="P73" s="60">
        <v>0</v>
      </c>
      <c r="Q73" s="60">
        <v>0</v>
      </c>
      <c r="R73" s="9"/>
      <c r="S73" s="18"/>
    </row>
    <row r="74" spans="1:18" ht="18" customHeight="1">
      <c r="A74" s="105" t="s">
        <v>53</v>
      </c>
      <c r="B74" s="106"/>
      <c r="C74" s="63">
        <v>2018</v>
      </c>
      <c r="D74" s="64"/>
      <c r="E74" s="161"/>
      <c r="F74" s="65"/>
      <c r="G74" s="61">
        <f>H74</f>
        <v>112.3</v>
      </c>
      <c r="H74" s="61">
        <f>J74</f>
        <v>112.3</v>
      </c>
      <c r="I74" s="61">
        <v>0</v>
      </c>
      <c r="J74" s="61">
        <v>112.3</v>
      </c>
      <c r="K74" s="61">
        <v>0</v>
      </c>
      <c r="L74" s="61">
        <v>0</v>
      </c>
      <c r="M74" s="61">
        <v>0</v>
      </c>
      <c r="N74" s="61">
        <v>0</v>
      </c>
      <c r="O74" s="60">
        <v>0</v>
      </c>
      <c r="P74" s="60">
        <v>0</v>
      </c>
      <c r="Q74" s="60">
        <v>0</v>
      </c>
      <c r="R74" s="9"/>
    </row>
    <row r="75" spans="1:18" ht="18" customHeight="1">
      <c r="A75" s="105" t="s">
        <v>36</v>
      </c>
      <c r="B75" s="106"/>
      <c r="C75" s="63">
        <v>2018</v>
      </c>
      <c r="D75" s="64"/>
      <c r="E75" s="161"/>
      <c r="F75" s="65"/>
      <c r="G75" s="61">
        <f>H75</f>
        <v>39.5</v>
      </c>
      <c r="H75" s="61">
        <f>J75</f>
        <v>39.5</v>
      </c>
      <c r="I75" s="61">
        <v>0</v>
      </c>
      <c r="J75" s="61">
        <v>39.5</v>
      </c>
      <c r="K75" s="61">
        <v>0</v>
      </c>
      <c r="L75" s="61">
        <v>0</v>
      </c>
      <c r="M75" s="61">
        <v>0</v>
      </c>
      <c r="N75" s="61">
        <v>0</v>
      </c>
      <c r="O75" s="60">
        <v>0</v>
      </c>
      <c r="P75" s="60">
        <v>0</v>
      </c>
      <c r="Q75" s="60">
        <v>0</v>
      </c>
      <c r="R75" s="9"/>
    </row>
    <row r="76" spans="1:19" ht="21" customHeight="1">
      <c r="A76" s="105" t="s">
        <v>56</v>
      </c>
      <c r="B76" s="106"/>
      <c r="C76" s="63">
        <v>2018</v>
      </c>
      <c r="D76" s="64"/>
      <c r="E76" s="161"/>
      <c r="F76" s="65"/>
      <c r="G76" s="61">
        <v>49</v>
      </c>
      <c r="H76" s="61">
        <v>49</v>
      </c>
      <c r="I76" s="61">
        <v>0</v>
      </c>
      <c r="J76" s="61">
        <v>49</v>
      </c>
      <c r="K76" s="61">
        <v>0</v>
      </c>
      <c r="L76" s="61">
        <v>0</v>
      </c>
      <c r="M76" s="61">
        <v>0</v>
      </c>
      <c r="N76" s="61">
        <v>0</v>
      </c>
      <c r="O76" s="60">
        <v>0</v>
      </c>
      <c r="P76" s="60">
        <v>0</v>
      </c>
      <c r="Q76" s="60">
        <v>0</v>
      </c>
      <c r="R76" s="9"/>
      <c r="S76" s="2" t="s">
        <v>19</v>
      </c>
    </row>
    <row r="77" spans="1:19" ht="21" customHeight="1">
      <c r="A77" s="105" t="s">
        <v>55</v>
      </c>
      <c r="B77" s="106"/>
      <c r="C77" s="63">
        <v>2019</v>
      </c>
      <c r="D77" s="64"/>
      <c r="E77" s="161"/>
      <c r="F77" s="65"/>
      <c r="G77" s="61">
        <f aca="true" t="shared" si="12" ref="G77:G107">H77</f>
        <v>220</v>
      </c>
      <c r="H77" s="61">
        <f>K77</f>
        <v>220</v>
      </c>
      <c r="I77" s="61">
        <v>0</v>
      </c>
      <c r="J77" s="61">
        <v>0</v>
      </c>
      <c r="K77" s="61">
        <v>220</v>
      </c>
      <c r="L77" s="61">
        <v>0</v>
      </c>
      <c r="M77" s="61">
        <v>0</v>
      </c>
      <c r="N77" s="61">
        <v>0</v>
      </c>
      <c r="O77" s="60">
        <v>0</v>
      </c>
      <c r="P77" s="60">
        <v>0</v>
      </c>
      <c r="Q77" s="60">
        <v>0</v>
      </c>
      <c r="R77" s="9"/>
      <c r="S77" s="2"/>
    </row>
    <row r="78" spans="1:19" ht="21" customHeight="1">
      <c r="A78" s="105" t="s">
        <v>80</v>
      </c>
      <c r="B78" s="106"/>
      <c r="C78" s="63">
        <v>2019</v>
      </c>
      <c r="D78" s="64"/>
      <c r="E78" s="161"/>
      <c r="F78" s="65"/>
      <c r="G78" s="61">
        <f t="shared" si="12"/>
        <v>87.2</v>
      </c>
      <c r="H78" s="61">
        <f>K78</f>
        <v>87.2</v>
      </c>
      <c r="I78" s="61">
        <v>0</v>
      </c>
      <c r="J78" s="61">
        <v>0</v>
      </c>
      <c r="K78" s="61">
        <v>87.2</v>
      </c>
      <c r="L78" s="61">
        <v>0</v>
      </c>
      <c r="M78" s="61">
        <v>0</v>
      </c>
      <c r="N78" s="61">
        <v>0</v>
      </c>
      <c r="O78" s="60">
        <v>0</v>
      </c>
      <c r="P78" s="60">
        <v>0</v>
      </c>
      <c r="Q78" s="60">
        <v>0</v>
      </c>
      <c r="R78" s="9"/>
      <c r="S78" s="2"/>
    </row>
    <row r="79" spans="1:19" ht="21" customHeight="1">
      <c r="A79" s="105" t="s">
        <v>72</v>
      </c>
      <c r="B79" s="106"/>
      <c r="C79" s="63">
        <v>2019</v>
      </c>
      <c r="D79" s="64"/>
      <c r="E79" s="161"/>
      <c r="F79" s="65"/>
      <c r="G79" s="61">
        <f t="shared" si="12"/>
        <v>138.2</v>
      </c>
      <c r="H79" s="61">
        <f aca="true" t="shared" si="13" ref="H79:H92">SUM(I79:K79)</f>
        <v>138.2</v>
      </c>
      <c r="I79" s="61">
        <v>0</v>
      </c>
      <c r="J79" s="61">
        <v>0</v>
      </c>
      <c r="K79" s="61">
        <v>138.2</v>
      </c>
      <c r="L79" s="61">
        <v>0</v>
      </c>
      <c r="M79" s="61">
        <v>0</v>
      </c>
      <c r="N79" s="61">
        <v>0</v>
      </c>
      <c r="O79" s="60">
        <v>0</v>
      </c>
      <c r="P79" s="60">
        <v>0</v>
      </c>
      <c r="Q79" s="60">
        <v>0</v>
      </c>
      <c r="R79" s="9"/>
      <c r="S79" s="2"/>
    </row>
    <row r="80" spans="1:19" ht="21" customHeight="1">
      <c r="A80" s="105" t="s">
        <v>59</v>
      </c>
      <c r="B80" s="106"/>
      <c r="C80" s="63">
        <v>2019</v>
      </c>
      <c r="D80" s="64"/>
      <c r="E80" s="161"/>
      <c r="F80" s="65"/>
      <c r="G80" s="61">
        <f t="shared" si="12"/>
        <v>66.1</v>
      </c>
      <c r="H80" s="61">
        <f t="shared" si="13"/>
        <v>66.1</v>
      </c>
      <c r="I80" s="61">
        <v>0</v>
      </c>
      <c r="J80" s="61">
        <v>0</v>
      </c>
      <c r="K80" s="61">
        <v>66.1</v>
      </c>
      <c r="L80" s="61">
        <v>0</v>
      </c>
      <c r="M80" s="61">
        <v>0</v>
      </c>
      <c r="N80" s="61">
        <v>0</v>
      </c>
      <c r="O80" s="60">
        <v>0</v>
      </c>
      <c r="P80" s="60">
        <v>0</v>
      </c>
      <c r="Q80" s="60">
        <v>0</v>
      </c>
      <c r="R80" s="9"/>
      <c r="S80" s="2"/>
    </row>
    <row r="81" spans="1:19" ht="21" customHeight="1">
      <c r="A81" s="105" t="s">
        <v>74</v>
      </c>
      <c r="B81" s="106"/>
      <c r="C81" s="63">
        <v>2019</v>
      </c>
      <c r="D81" s="64"/>
      <c r="E81" s="161"/>
      <c r="F81" s="65"/>
      <c r="G81" s="61">
        <f t="shared" si="12"/>
        <v>81.2</v>
      </c>
      <c r="H81" s="61">
        <f t="shared" si="13"/>
        <v>81.2</v>
      </c>
      <c r="I81" s="61">
        <v>0</v>
      </c>
      <c r="J81" s="61">
        <v>0</v>
      </c>
      <c r="K81" s="61">
        <v>81.2</v>
      </c>
      <c r="L81" s="61">
        <v>0</v>
      </c>
      <c r="M81" s="61">
        <v>0</v>
      </c>
      <c r="N81" s="61">
        <v>0</v>
      </c>
      <c r="O81" s="60">
        <v>0</v>
      </c>
      <c r="P81" s="60">
        <v>0</v>
      </c>
      <c r="Q81" s="60">
        <v>0</v>
      </c>
      <c r="R81" s="9"/>
      <c r="S81" s="2"/>
    </row>
    <row r="82" spans="1:19" ht="21" customHeight="1">
      <c r="A82" s="105" t="s">
        <v>73</v>
      </c>
      <c r="B82" s="106"/>
      <c r="C82" s="63">
        <v>2019</v>
      </c>
      <c r="D82" s="64"/>
      <c r="E82" s="161"/>
      <c r="F82" s="65"/>
      <c r="G82" s="61">
        <f t="shared" si="12"/>
        <v>93.2</v>
      </c>
      <c r="H82" s="61">
        <f t="shared" si="13"/>
        <v>93.2</v>
      </c>
      <c r="I82" s="61">
        <v>0</v>
      </c>
      <c r="J82" s="61">
        <v>0</v>
      </c>
      <c r="K82" s="61">
        <v>93.2</v>
      </c>
      <c r="L82" s="61">
        <v>0</v>
      </c>
      <c r="M82" s="61">
        <v>0</v>
      </c>
      <c r="N82" s="61">
        <v>0</v>
      </c>
      <c r="O82" s="60">
        <v>0</v>
      </c>
      <c r="P82" s="60">
        <v>0</v>
      </c>
      <c r="Q82" s="60">
        <v>0</v>
      </c>
      <c r="R82" s="9"/>
      <c r="S82" s="2"/>
    </row>
    <row r="83" spans="1:19" ht="21" customHeight="1">
      <c r="A83" s="105" t="s">
        <v>36</v>
      </c>
      <c r="B83" s="106"/>
      <c r="C83" s="63">
        <v>2019</v>
      </c>
      <c r="D83" s="64"/>
      <c r="E83" s="161"/>
      <c r="F83" s="65"/>
      <c r="G83" s="61">
        <f t="shared" si="12"/>
        <v>45.1</v>
      </c>
      <c r="H83" s="61">
        <f t="shared" si="13"/>
        <v>45.1</v>
      </c>
      <c r="I83" s="61">
        <v>0</v>
      </c>
      <c r="J83" s="61">
        <v>0</v>
      </c>
      <c r="K83" s="61">
        <v>45.1</v>
      </c>
      <c r="L83" s="61">
        <v>0</v>
      </c>
      <c r="M83" s="61">
        <v>0</v>
      </c>
      <c r="N83" s="61">
        <v>0</v>
      </c>
      <c r="O83" s="60">
        <v>0</v>
      </c>
      <c r="P83" s="60">
        <v>0</v>
      </c>
      <c r="Q83" s="60">
        <v>0</v>
      </c>
      <c r="R83" s="9"/>
      <c r="S83" s="2"/>
    </row>
    <row r="84" spans="1:19" ht="24.75" customHeight="1">
      <c r="A84" s="105" t="s">
        <v>81</v>
      </c>
      <c r="B84" s="106"/>
      <c r="C84" s="63">
        <v>2019</v>
      </c>
      <c r="D84" s="64"/>
      <c r="E84" s="161"/>
      <c r="F84" s="65"/>
      <c r="G84" s="61">
        <f t="shared" si="12"/>
        <v>132.9</v>
      </c>
      <c r="H84" s="61">
        <f t="shared" si="13"/>
        <v>132.9</v>
      </c>
      <c r="I84" s="61">
        <v>0</v>
      </c>
      <c r="J84" s="61">
        <v>0</v>
      </c>
      <c r="K84" s="61">
        <v>132.9</v>
      </c>
      <c r="L84" s="61">
        <v>0</v>
      </c>
      <c r="M84" s="61">
        <v>0</v>
      </c>
      <c r="N84" s="61">
        <v>0</v>
      </c>
      <c r="O84" s="60">
        <v>0</v>
      </c>
      <c r="P84" s="60">
        <v>0</v>
      </c>
      <c r="Q84" s="60">
        <v>0</v>
      </c>
      <c r="R84" s="9"/>
      <c r="S84" s="2"/>
    </row>
    <row r="85" spans="1:19" ht="21" customHeight="1">
      <c r="A85" s="105" t="s">
        <v>75</v>
      </c>
      <c r="B85" s="106"/>
      <c r="C85" s="63">
        <v>2019</v>
      </c>
      <c r="D85" s="64"/>
      <c r="E85" s="161"/>
      <c r="F85" s="65"/>
      <c r="G85" s="61">
        <f t="shared" si="12"/>
        <v>37.2</v>
      </c>
      <c r="H85" s="61">
        <f t="shared" si="13"/>
        <v>37.2</v>
      </c>
      <c r="I85" s="61">
        <v>0</v>
      </c>
      <c r="J85" s="61">
        <v>0</v>
      </c>
      <c r="K85" s="61">
        <v>37.2</v>
      </c>
      <c r="L85" s="61">
        <v>0</v>
      </c>
      <c r="M85" s="61">
        <v>0</v>
      </c>
      <c r="N85" s="61">
        <v>0</v>
      </c>
      <c r="O85" s="60">
        <v>0</v>
      </c>
      <c r="P85" s="60">
        <v>0</v>
      </c>
      <c r="Q85" s="60">
        <v>0</v>
      </c>
      <c r="R85" s="9"/>
      <c r="S85" s="2"/>
    </row>
    <row r="86" spans="1:19" ht="21" customHeight="1">
      <c r="A86" s="105" t="s">
        <v>76</v>
      </c>
      <c r="B86" s="106"/>
      <c r="C86" s="63">
        <v>2019</v>
      </c>
      <c r="D86" s="64"/>
      <c r="E86" s="161"/>
      <c r="F86" s="65"/>
      <c r="G86" s="61">
        <f t="shared" si="12"/>
        <v>138.2</v>
      </c>
      <c r="H86" s="61">
        <f t="shared" si="13"/>
        <v>138.2</v>
      </c>
      <c r="I86" s="61">
        <v>0</v>
      </c>
      <c r="J86" s="61">
        <v>0</v>
      </c>
      <c r="K86" s="61">
        <v>138.2</v>
      </c>
      <c r="L86" s="61">
        <v>0</v>
      </c>
      <c r="M86" s="61">
        <v>0</v>
      </c>
      <c r="N86" s="61">
        <v>0</v>
      </c>
      <c r="O86" s="60">
        <v>0</v>
      </c>
      <c r="P86" s="60">
        <v>0</v>
      </c>
      <c r="Q86" s="60">
        <v>0</v>
      </c>
      <c r="R86" s="9"/>
      <c r="S86" s="2"/>
    </row>
    <row r="87" spans="1:19" ht="21" customHeight="1">
      <c r="A87" s="105" t="s">
        <v>83</v>
      </c>
      <c r="B87" s="106"/>
      <c r="C87" s="63">
        <v>2019</v>
      </c>
      <c r="D87" s="64"/>
      <c r="E87" s="161"/>
      <c r="F87" s="65"/>
      <c r="G87" s="61">
        <f>H87</f>
        <v>202</v>
      </c>
      <c r="H87" s="61">
        <f>SUM(I87:Q87)</f>
        <v>202</v>
      </c>
      <c r="I87" s="61">
        <v>0</v>
      </c>
      <c r="J87" s="61">
        <v>0</v>
      </c>
      <c r="K87" s="61">
        <v>202</v>
      </c>
      <c r="L87" s="61">
        <v>0</v>
      </c>
      <c r="M87" s="61">
        <v>0</v>
      </c>
      <c r="N87" s="61">
        <v>0</v>
      </c>
      <c r="O87" s="60">
        <v>0</v>
      </c>
      <c r="P87" s="60">
        <v>0</v>
      </c>
      <c r="Q87" s="60">
        <v>0</v>
      </c>
      <c r="R87" s="9"/>
      <c r="S87" s="2"/>
    </row>
    <row r="88" spans="1:19" ht="21" customHeight="1">
      <c r="A88" s="105" t="s">
        <v>84</v>
      </c>
      <c r="B88" s="106"/>
      <c r="C88" s="63">
        <v>2019</v>
      </c>
      <c r="D88" s="64"/>
      <c r="E88" s="161"/>
      <c r="F88" s="65"/>
      <c r="G88" s="61">
        <f>H88</f>
        <v>132.9</v>
      </c>
      <c r="H88" s="61">
        <f>SUM(I88:Q88)</f>
        <v>132.9</v>
      </c>
      <c r="I88" s="61">
        <v>0</v>
      </c>
      <c r="J88" s="61">
        <v>0</v>
      </c>
      <c r="K88" s="61">
        <v>132.9</v>
      </c>
      <c r="L88" s="61">
        <v>0</v>
      </c>
      <c r="M88" s="61">
        <v>0</v>
      </c>
      <c r="N88" s="61">
        <v>0</v>
      </c>
      <c r="O88" s="60">
        <v>0</v>
      </c>
      <c r="P88" s="60">
        <v>0</v>
      </c>
      <c r="Q88" s="60">
        <v>0</v>
      </c>
      <c r="R88" s="9"/>
      <c r="S88" s="2"/>
    </row>
    <row r="89" spans="1:19" ht="21" customHeight="1">
      <c r="A89" s="105" t="s">
        <v>82</v>
      </c>
      <c r="B89" s="106"/>
      <c r="C89" s="63">
        <v>2019</v>
      </c>
      <c r="D89" s="64"/>
      <c r="E89" s="161"/>
      <c r="F89" s="65"/>
      <c r="G89" s="61">
        <f t="shared" si="12"/>
        <v>103.7</v>
      </c>
      <c r="H89" s="61">
        <f t="shared" si="13"/>
        <v>103.7</v>
      </c>
      <c r="I89" s="61">
        <v>0</v>
      </c>
      <c r="J89" s="61">
        <v>0</v>
      </c>
      <c r="K89" s="61">
        <v>103.7</v>
      </c>
      <c r="L89" s="61">
        <v>0</v>
      </c>
      <c r="M89" s="61">
        <v>0</v>
      </c>
      <c r="N89" s="61">
        <v>0</v>
      </c>
      <c r="O89" s="60">
        <v>0</v>
      </c>
      <c r="P89" s="60">
        <v>0</v>
      </c>
      <c r="Q89" s="60">
        <v>0</v>
      </c>
      <c r="R89" s="9"/>
      <c r="S89" s="2"/>
    </row>
    <row r="90" spans="1:19" ht="21" customHeight="1">
      <c r="A90" s="105" t="s">
        <v>77</v>
      </c>
      <c r="B90" s="106"/>
      <c r="C90" s="63">
        <v>2019</v>
      </c>
      <c r="D90" s="64"/>
      <c r="E90" s="161"/>
      <c r="F90" s="65"/>
      <c r="G90" s="61">
        <f t="shared" si="12"/>
        <v>212.6</v>
      </c>
      <c r="H90" s="61">
        <f t="shared" si="13"/>
        <v>212.6</v>
      </c>
      <c r="I90" s="61">
        <v>0</v>
      </c>
      <c r="J90" s="61">
        <v>0</v>
      </c>
      <c r="K90" s="61">
        <v>212.6</v>
      </c>
      <c r="L90" s="61">
        <v>0</v>
      </c>
      <c r="M90" s="61">
        <v>0</v>
      </c>
      <c r="N90" s="61">
        <v>0</v>
      </c>
      <c r="O90" s="60">
        <v>0</v>
      </c>
      <c r="P90" s="60">
        <v>0</v>
      </c>
      <c r="Q90" s="60">
        <v>0</v>
      </c>
      <c r="R90" s="9"/>
      <c r="S90" s="2"/>
    </row>
    <row r="91" spans="1:19" ht="21" customHeight="1">
      <c r="A91" s="105" t="s">
        <v>79</v>
      </c>
      <c r="B91" s="106"/>
      <c r="C91" s="63">
        <v>2019</v>
      </c>
      <c r="D91" s="64"/>
      <c r="E91" s="161"/>
      <c r="F91" s="65"/>
      <c r="G91" s="61">
        <f t="shared" si="12"/>
        <v>26.6</v>
      </c>
      <c r="H91" s="61">
        <f t="shared" si="13"/>
        <v>26.6</v>
      </c>
      <c r="I91" s="61">
        <v>0</v>
      </c>
      <c r="J91" s="61">
        <v>0</v>
      </c>
      <c r="K91" s="61">
        <v>26.6</v>
      </c>
      <c r="L91" s="61">
        <v>0</v>
      </c>
      <c r="M91" s="61">
        <v>0</v>
      </c>
      <c r="N91" s="61">
        <v>0</v>
      </c>
      <c r="O91" s="60">
        <v>0</v>
      </c>
      <c r="P91" s="60">
        <v>0</v>
      </c>
      <c r="Q91" s="60">
        <v>0</v>
      </c>
      <c r="R91" s="9"/>
      <c r="S91" s="2"/>
    </row>
    <row r="92" spans="1:19" ht="21" customHeight="1">
      <c r="A92" s="105" t="s">
        <v>78</v>
      </c>
      <c r="B92" s="106"/>
      <c r="C92" s="63">
        <v>2019</v>
      </c>
      <c r="D92" s="64"/>
      <c r="E92" s="161"/>
      <c r="F92" s="65"/>
      <c r="G92" s="61">
        <f t="shared" si="12"/>
        <v>50.5</v>
      </c>
      <c r="H92" s="61">
        <f t="shared" si="13"/>
        <v>50.5</v>
      </c>
      <c r="I92" s="61">
        <v>0</v>
      </c>
      <c r="J92" s="61">
        <v>0</v>
      </c>
      <c r="K92" s="61">
        <v>50.5</v>
      </c>
      <c r="L92" s="61">
        <v>0</v>
      </c>
      <c r="M92" s="61">
        <v>0</v>
      </c>
      <c r="N92" s="61">
        <v>0</v>
      </c>
      <c r="O92" s="60">
        <v>0</v>
      </c>
      <c r="P92" s="60">
        <v>0</v>
      </c>
      <c r="Q92" s="60">
        <v>0</v>
      </c>
      <c r="R92" s="9"/>
      <c r="S92" s="2"/>
    </row>
    <row r="93" spans="1:19" ht="21" customHeight="1">
      <c r="A93" s="105" t="s">
        <v>95</v>
      </c>
      <c r="B93" s="106"/>
      <c r="C93" s="63">
        <v>2020</v>
      </c>
      <c r="D93" s="64"/>
      <c r="E93" s="161"/>
      <c r="F93" s="65"/>
      <c r="G93" s="61">
        <f t="shared" si="12"/>
        <v>40</v>
      </c>
      <c r="H93" s="61">
        <f>SUM(I93:Q93)</f>
        <v>40</v>
      </c>
      <c r="I93" s="61">
        <v>0</v>
      </c>
      <c r="J93" s="61">
        <v>0</v>
      </c>
      <c r="K93" s="61">
        <v>0</v>
      </c>
      <c r="L93" s="61">
        <v>40</v>
      </c>
      <c r="M93" s="61">
        <v>0</v>
      </c>
      <c r="N93" s="61">
        <v>0</v>
      </c>
      <c r="O93" s="60">
        <v>0</v>
      </c>
      <c r="P93" s="60">
        <v>0</v>
      </c>
      <c r="Q93" s="60">
        <v>0</v>
      </c>
      <c r="R93" s="9"/>
      <c r="S93" s="2"/>
    </row>
    <row r="94" spans="1:19" ht="21" customHeight="1">
      <c r="A94" s="105" t="s">
        <v>96</v>
      </c>
      <c r="B94" s="106"/>
      <c r="C94" s="63">
        <v>2020</v>
      </c>
      <c r="D94" s="64"/>
      <c r="E94" s="161"/>
      <c r="F94" s="65"/>
      <c r="G94" s="61">
        <f t="shared" si="12"/>
        <v>17.5</v>
      </c>
      <c r="H94" s="61">
        <f>SUM(I94:Q94)</f>
        <v>17.5</v>
      </c>
      <c r="I94" s="61">
        <v>0</v>
      </c>
      <c r="J94" s="61">
        <v>0</v>
      </c>
      <c r="K94" s="61">
        <v>0</v>
      </c>
      <c r="L94" s="61">
        <v>17.5</v>
      </c>
      <c r="M94" s="61">
        <v>0</v>
      </c>
      <c r="N94" s="61">
        <v>0</v>
      </c>
      <c r="O94" s="60">
        <v>0</v>
      </c>
      <c r="P94" s="60">
        <v>0</v>
      </c>
      <c r="Q94" s="60">
        <v>0</v>
      </c>
      <c r="R94" s="9"/>
      <c r="S94" s="2"/>
    </row>
    <row r="95" spans="1:19" ht="21" customHeight="1">
      <c r="A95" s="105" t="s">
        <v>86</v>
      </c>
      <c r="B95" s="106"/>
      <c r="C95" s="63">
        <v>2020</v>
      </c>
      <c r="D95" s="64"/>
      <c r="E95" s="161"/>
      <c r="F95" s="65"/>
      <c r="G95" s="61">
        <f t="shared" si="12"/>
        <v>42.5</v>
      </c>
      <c r="H95" s="61">
        <f>SUM(I95:Q95)</f>
        <v>42.5</v>
      </c>
      <c r="I95" s="61">
        <v>0</v>
      </c>
      <c r="J95" s="61">
        <v>0</v>
      </c>
      <c r="K95" s="61">
        <v>0</v>
      </c>
      <c r="L95" s="61">
        <v>42.5</v>
      </c>
      <c r="M95" s="61">
        <v>0</v>
      </c>
      <c r="N95" s="61">
        <v>0</v>
      </c>
      <c r="O95" s="60">
        <v>0</v>
      </c>
      <c r="P95" s="60">
        <v>0</v>
      </c>
      <c r="Q95" s="60">
        <v>0</v>
      </c>
      <c r="R95" s="9"/>
      <c r="S95" s="2"/>
    </row>
    <row r="96" spans="1:19" ht="21" customHeight="1">
      <c r="A96" s="105" t="s">
        <v>131</v>
      </c>
      <c r="B96" s="106"/>
      <c r="C96" s="63">
        <v>2022</v>
      </c>
      <c r="D96" s="64"/>
      <c r="E96" s="161"/>
      <c r="F96" s="65"/>
      <c r="G96" s="61">
        <f aca="true" t="shared" si="14" ref="G96:G103">H96</f>
        <v>443.2</v>
      </c>
      <c r="H96" s="61">
        <f aca="true" t="shared" si="15" ref="H96:H105">N96</f>
        <v>443.2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443.2</v>
      </c>
      <c r="O96" s="60">
        <v>0</v>
      </c>
      <c r="P96" s="60">
        <v>0</v>
      </c>
      <c r="Q96" s="60">
        <v>0</v>
      </c>
      <c r="R96" s="9"/>
      <c r="S96" s="2"/>
    </row>
    <row r="97" spans="1:19" ht="21" customHeight="1">
      <c r="A97" s="105" t="s">
        <v>132</v>
      </c>
      <c r="B97" s="106"/>
      <c r="C97" s="63">
        <v>2022</v>
      </c>
      <c r="D97" s="64"/>
      <c r="E97" s="161"/>
      <c r="F97" s="65"/>
      <c r="G97" s="61">
        <f t="shared" si="14"/>
        <v>188.9</v>
      </c>
      <c r="H97" s="61">
        <f t="shared" si="15"/>
        <v>188.9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188.9</v>
      </c>
      <c r="O97" s="60">
        <v>0</v>
      </c>
      <c r="P97" s="60">
        <v>0</v>
      </c>
      <c r="Q97" s="60">
        <v>0</v>
      </c>
      <c r="R97" s="9"/>
      <c r="S97" s="2"/>
    </row>
    <row r="98" spans="1:19" ht="21" customHeight="1">
      <c r="A98" s="105" t="s">
        <v>133</v>
      </c>
      <c r="B98" s="106"/>
      <c r="C98" s="63">
        <v>2022</v>
      </c>
      <c r="D98" s="64"/>
      <c r="E98" s="161"/>
      <c r="F98" s="65"/>
      <c r="G98" s="61">
        <f t="shared" si="14"/>
        <v>62.4</v>
      </c>
      <c r="H98" s="61">
        <f t="shared" si="15"/>
        <v>62.4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62.4</v>
      </c>
      <c r="O98" s="60">
        <v>0</v>
      </c>
      <c r="P98" s="60">
        <v>0</v>
      </c>
      <c r="Q98" s="60">
        <v>0</v>
      </c>
      <c r="R98" s="9"/>
      <c r="S98" s="2"/>
    </row>
    <row r="99" spans="1:19" ht="21" customHeight="1">
      <c r="A99" s="105" t="s">
        <v>134</v>
      </c>
      <c r="B99" s="106"/>
      <c r="C99" s="63">
        <v>2022</v>
      </c>
      <c r="D99" s="64"/>
      <c r="E99" s="161"/>
      <c r="F99" s="65"/>
      <c r="G99" s="61">
        <f t="shared" si="14"/>
        <v>100.5</v>
      </c>
      <c r="H99" s="61">
        <f t="shared" si="15"/>
        <v>100.5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100.5</v>
      </c>
      <c r="O99" s="60">
        <v>0</v>
      </c>
      <c r="P99" s="60">
        <v>0</v>
      </c>
      <c r="Q99" s="60">
        <v>0</v>
      </c>
      <c r="R99" s="9"/>
      <c r="S99" s="2"/>
    </row>
    <row r="100" spans="1:19" ht="21" customHeight="1">
      <c r="A100" s="105" t="s">
        <v>135</v>
      </c>
      <c r="B100" s="106"/>
      <c r="C100" s="63">
        <v>2022</v>
      </c>
      <c r="D100" s="64"/>
      <c r="E100" s="161"/>
      <c r="F100" s="65"/>
      <c r="G100" s="61">
        <f t="shared" si="14"/>
        <v>15.2</v>
      </c>
      <c r="H100" s="61">
        <f t="shared" si="15"/>
        <v>15.2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15.2</v>
      </c>
      <c r="O100" s="60">
        <v>0</v>
      </c>
      <c r="P100" s="60">
        <v>0</v>
      </c>
      <c r="Q100" s="60">
        <v>0</v>
      </c>
      <c r="R100" s="9"/>
      <c r="S100" s="2"/>
    </row>
    <row r="101" spans="1:19" ht="21" customHeight="1">
      <c r="A101" s="105" t="s">
        <v>116</v>
      </c>
      <c r="B101" s="106"/>
      <c r="C101" s="63">
        <v>2022</v>
      </c>
      <c r="D101" s="64"/>
      <c r="E101" s="161"/>
      <c r="F101" s="65"/>
      <c r="G101" s="61">
        <f t="shared" si="14"/>
        <v>195</v>
      </c>
      <c r="H101" s="61">
        <f t="shared" si="15"/>
        <v>195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195</v>
      </c>
      <c r="O101" s="60">
        <v>0</v>
      </c>
      <c r="P101" s="60">
        <v>0</v>
      </c>
      <c r="Q101" s="60">
        <v>0</v>
      </c>
      <c r="R101" s="9"/>
      <c r="S101" s="2"/>
    </row>
    <row r="102" spans="1:19" ht="21" customHeight="1">
      <c r="A102" s="105" t="s">
        <v>117</v>
      </c>
      <c r="B102" s="106"/>
      <c r="C102" s="63">
        <v>2022</v>
      </c>
      <c r="D102" s="64"/>
      <c r="E102" s="161"/>
      <c r="F102" s="65"/>
      <c r="G102" s="61">
        <f t="shared" si="14"/>
        <v>70</v>
      </c>
      <c r="H102" s="61">
        <f t="shared" si="15"/>
        <v>70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70</v>
      </c>
      <c r="O102" s="60">
        <v>0</v>
      </c>
      <c r="P102" s="60">
        <v>0</v>
      </c>
      <c r="Q102" s="60">
        <v>0</v>
      </c>
      <c r="R102" s="9"/>
      <c r="S102" s="2"/>
    </row>
    <row r="103" spans="1:19" ht="21" customHeight="1">
      <c r="A103" s="105" t="s">
        <v>128</v>
      </c>
      <c r="B103" s="106"/>
      <c r="C103" s="63">
        <v>2022</v>
      </c>
      <c r="D103" s="64"/>
      <c r="E103" s="161"/>
      <c r="F103" s="65"/>
      <c r="G103" s="61">
        <f t="shared" si="14"/>
        <v>15.2</v>
      </c>
      <c r="H103" s="61">
        <f t="shared" si="15"/>
        <v>15.2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15.2</v>
      </c>
      <c r="O103" s="60">
        <v>0</v>
      </c>
      <c r="P103" s="60">
        <v>0</v>
      </c>
      <c r="Q103" s="60">
        <v>0</v>
      </c>
      <c r="R103" s="9"/>
      <c r="S103" s="2"/>
    </row>
    <row r="104" spans="1:19" ht="21" customHeight="1">
      <c r="A104" s="105" t="s">
        <v>129</v>
      </c>
      <c r="B104" s="106"/>
      <c r="C104" s="63">
        <v>2022</v>
      </c>
      <c r="D104" s="64"/>
      <c r="E104" s="161"/>
      <c r="F104" s="65"/>
      <c r="G104" s="61">
        <f t="shared" si="12"/>
        <v>51.8</v>
      </c>
      <c r="H104" s="61">
        <f t="shared" si="15"/>
        <v>51.8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51.8</v>
      </c>
      <c r="O104" s="60">
        <v>0</v>
      </c>
      <c r="P104" s="60">
        <v>0</v>
      </c>
      <c r="Q104" s="60">
        <v>0</v>
      </c>
      <c r="R104" s="9"/>
      <c r="S104" s="2"/>
    </row>
    <row r="105" spans="1:19" ht="21" customHeight="1">
      <c r="A105" s="105" t="s">
        <v>127</v>
      </c>
      <c r="B105" s="106"/>
      <c r="C105" s="63">
        <v>2022</v>
      </c>
      <c r="D105" s="64"/>
      <c r="E105" s="161"/>
      <c r="F105" s="65"/>
      <c r="G105" s="61">
        <f t="shared" si="12"/>
        <v>57.8</v>
      </c>
      <c r="H105" s="61">
        <f t="shared" si="15"/>
        <v>57.8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57.8</v>
      </c>
      <c r="O105" s="60">
        <v>0</v>
      </c>
      <c r="P105" s="60">
        <v>0</v>
      </c>
      <c r="Q105" s="60">
        <v>0</v>
      </c>
      <c r="R105" s="9"/>
      <c r="S105" s="2"/>
    </row>
    <row r="106" spans="1:19" ht="21" customHeight="1">
      <c r="A106" s="105" t="s">
        <v>147</v>
      </c>
      <c r="B106" s="106"/>
      <c r="C106" s="63">
        <v>2024</v>
      </c>
      <c r="D106" s="64"/>
      <c r="E106" s="161"/>
      <c r="F106" s="65"/>
      <c r="G106" s="61">
        <f t="shared" si="12"/>
        <v>300</v>
      </c>
      <c r="H106" s="61">
        <f>SUM(I106:Q106)</f>
        <v>300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0">
        <v>0</v>
      </c>
      <c r="P106" s="60">
        <v>300</v>
      </c>
      <c r="Q106" s="60">
        <v>0</v>
      </c>
      <c r="R106" s="9"/>
      <c r="S106" s="2"/>
    </row>
    <row r="107" spans="1:19" ht="21" customHeight="1">
      <c r="A107" s="158" t="s">
        <v>142</v>
      </c>
      <c r="B107" s="159"/>
      <c r="C107" s="63">
        <v>2025</v>
      </c>
      <c r="D107" s="64"/>
      <c r="E107" s="162"/>
      <c r="F107" s="65"/>
      <c r="G107" s="61">
        <f t="shared" si="12"/>
        <v>340.7</v>
      </c>
      <c r="H107" s="61">
        <f>SUM(I107:Q107)</f>
        <v>340.7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0">
        <v>0</v>
      </c>
      <c r="P107" s="60">
        <v>0</v>
      </c>
      <c r="Q107" s="60">
        <v>340.7</v>
      </c>
      <c r="R107" s="9"/>
      <c r="S107" s="2"/>
    </row>
    <row r="108" spans="1:19" ht="54" customHeight="1">
      <c r="A108" s="99" t="s">
        <v>154</v>
      </c>
      <c r="B108" s="100"/>
      <c r="C108" s="14"/>
      <c r="D108" s="16"/>
      <c r="E108" s="80"/>
      <c r="F108" s="10"/>
      <c r="G108" s="13">
        <f>SUM(G109:G111)</f>
        <v>1405</v>
      </c>
      <c r="H108" s="13">
        <f aca="true" t="shared" si="16" ref="H108:Q108">SUM(H109:H111)</f>
        <v>1405</v>
      </c>
      <c r="I108" s="13">
        <f t="shared" si="16"/>
        <v>815</v>
      </c>
      <c r="J108" s="13">
        <f t="shared" si="16"/>
        <v>0</v>
      </c>
      <c r="K108" s="13">
        <f t="shared" si="16"/>
        <v>0</v>
      </c>
      <c r="L108" s="13">
        <f t="shared" si="16"/>
        <v>590</v>
      </c>
      <c r="M108" s="13">
        <f t="shared" si="16"/>
        <v>0</v>
      </c>
      <c r="N108" s="13">
        <f t="shared" si="16"/>
        <v>0</v>
      </c>
      <c r="O108" s="13">
        <f t="shared" si="16"/>
        <v>0</v>
      </c>
      <c r="P108" s="13">
        <f>SUM(P109:P111)</f>
        <v>0</v>
      </c>
      <c r="Q108" s="13">
        <f t="shared" si="16"/>
        <v>0</v>
      </c>
      <c r="R108" s="9"/>
      <c r="S108" s="2"/>
    </row>
    <row r="109" spans="1:19" ht="30" customHeight="1">
      <c r="A109" s="101" t="s">
        <v>16</v>
      </c>
      <c r="B109" s="102"/>
      <c r="C109" s="14">
        <v>2017</v>
      </c>
      <c r="D109" s="16"/>
      <c r="E109" s="116" t="s">
        <v>5</v>
      </c>
      <c r="F109" s="10"/>
      <c r="G109" s="15">
        <v>650</v>
      </c>
      <c r="H109" s="15">
        <v>650</v>
      </c>
      <c r="I109" s="15">
        <v>650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0">
        <v>0</v>
      </c>
      <c r="P109" s="60">
        <v>0</v>
      </c>
      <c r="Q109" s="60">
        <v>0</v>
      </c>
      <c r="R109" s="9"/>
      <c r="S109" s="2"/>
    </row>
    <row r="110" spans="1:18" ht="34.5" customHeight="1">
      <c r="A110" s="101" t="s">
        <v>17</v>
      </c>
      <c r="B110" s="102"/>
      <c r="C110" s="14">
        <v>2017</v>
      </c>
      <c r="D110" s="16"/>
      <c r="E110" s="116"/>
      <c r="F110" s="10"/>
      <c r="G110" s="15">
        <v>165</v>
      </c>
      <c r="H110" s="15">
        <v>165</v>
      </c>
      <c r="I110" s="15">
        <v>165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0">
        <v>0</v>
      </c>
      <c r="P110" s="60">
        <v>0</v>
      </c>
      <c r="Q110" s="60">
        <v>0</v>
      </c>
      <c r="R110" s="9"/>
    </row>
    <row r="111" spans="1:18" ht="29.25" customHeight="1">
      <c r="A111" s="101" t="s">
        <v>101</v>
      </c>
      <c r="B111" s="102"/>
      <c r="C111" s="14">
        <v>2020</v>
      </c>
      <c r="D111" s="16"/>
      <c r="E111" s="116"/>
      <c r="F111" s="10"/>
      <c r="G111" s="15">
        <f>H111</f>
        <v>590</v>
      </c>
      <c r="H111" s="15">
        <f>SUM(I111:Q111)</f>
        <v>590</v>
      </c>
      <c r="I111" s="15">
        <v>0</v>
      </c>
      <c r="J111" s="15">
        <v>0</v>
      </c>
      <c r="K111" s="15">
        <v>0</v>
      </c>
      <c r="L111" s="15">
        <v>590</v>
      </c>
      <c r="M111" s="15">
        <v>0</v>
      </c>
      <c r="N111" s="15">
        <v>0</v>
      </c>
      <c r="O111" s="60">
        <v>0</v>
      </c>
      <c r="P111" s="60">
        <v>0</v>
      </c>
      <c r="Q111" s="60">
        <v>0</v>
      </c>
      <c r="R111" s="9"/>
    </row>
    <row r="112" spans="1:18" ht="41.25" customHeight="1">
      <c r="A112" s="99" t="s">
        <v>155</v>
      </c>
      <c r="B112" s="100"/>
      <c r="C112" s="46"/>
      <c r="D112" s="16"/>
      <c r="E112" s="112" t="s">
        <v>5</v>
      </c>
      <c r="F112" s="10"/>
      <c r="G112" s="13">
        <f>H112</f>
        <v>48105.85</v>
      </c>
      <c r="H112" s="13">
        <f>SUM(I112:Q112)</f>
        <v>48105.85</v>
      </c>
      <c r="I112" s="13">
        <f>I113</f>
        <v>0</v>
      </c>
      <c r="J112" s="13">
        <f>SUM(J113:J113)</f>
        <v>2944.45</v>
      </c>
      <c r="K112" s="13">
        <f>K114</f>
        <v>3429</v>
      </c>
      <c r="L112" s="13">
        <f>SUM(L113:L114)</f>
        <v>0</v>
      </c>
      <c r="M112" s="13">
        <f>SUM(M113:M118)</f>
        <v>15065.9</v>
      </c>
      <c r="N112" s="13">
        <f>SUM(N113:N119)</f>
        <v>11579</v>
      </c>
      <c r="O112" s="13">
        <f>SUM(O113:O122)</f>
        <v>15087.5</v>
      </c>
      <c r="P112" s="13">
        <f>SUM(P113:P122)</f>
        <v>0</v>
      </c>
      <c r="Q112" s="13">
        <f>SUM(Q113:Q122)</f>
        <v>0</v>
      </c>
      <c r="R112" s="9"/>
    </row>
    <row r="113" spans="1:18" ht="25.5" customHeight="1">
      <c r="A113" s="101" t="s">
        <v>120</v>
      </c>
      <c r="B113" s="102"/>
      <c r="C113" s="14">
        <v>2018</v>
      </c>
      <c r="D113" s="16"/>
      <c r="E113" s="113"/>
      <c r="F113" s="10"/>
      <c r="G113" s="15">
        <f>H113</f>
        <v>2944.45</v>
      </c>
      <c r="H113" s="15">
        <f>SUM(I113:N113)</f>
        <v>2944.45</v>
      </c>
      <c r="I113" s="15">
        <v>0</v>
      </c>
      <c r="J113" s="15">
        <f>2650+294.45</f>
        <v>2944.45</v>
      </c>
      <c r="K113" s="15">
        <v>0</v>
      </c>
      <c r="L113" s="15">
        <v>0</v>
      </c>
      <c r="M113" s="15">
        <v>0</v>
      </c>
      <c r="N113" s="15">
        <v>0</v>
      </c>
      <c r="O113" s="60">
        <v>0</v>
      </c>
      <c r="P113" s="60">
        <v>0</v>
      </c>
      <c r="Q113" s="60">
        <v>0</v>
      </c>
      <c r="R113" s="9"/>
    </row>
    <row r="114" spans="1:18" ht="25.5" customHeight="1">
      <c r="A114" s="101" t="s">
        <v>63</v>
      </c>
      <c r="B114" s="102"/>
      <c r="C114" s="14">
        <v>2019</v>
      </c>
      <c r="D114" s="16"/>
      <c r="E114" s="113"/>
      <c r="F114" s="10"/>
      <c r="G114" s="15">
        <f>K114</f>
        <v>3429</v>
      </c>
      <c r="H114" s="15">
        <f>K114</f>
        <v>3429</v>
      </c>
      <c r="I114" s="15">
        <v>0</v>
      </c>
      <c r="J114" s="15">
        <v>0</v>
      </c>
      <c r="K114" s="15">
        <f>3086.5+342.5</f>
        <v>3429</v>
      </c>
      <c r="L114" s="15">
        <v>0</v>
      </c>
      <c r="M114" s="15">
        <v>0</v>
      </c>
      <c r="N114" s="15">
        <v>0</v>
      </c>
      <c r="O114" s="60">
        <v>0</v>
      </c>
      <c r="P114" s="60">
        <v>0</v>
      </c>
      <c r="Q114" s="60">
        <v>0</v>
      </c>
      <c r="R114" s="9"/>
    </row>
    <row r="115" spans="1:18" ht="25.5" customHeight="1">
      <c r="A115" s="101" t="s">
        <v>104</v>
      </c>
      <c r="B115" s="102"/>
      <c r="C115" s="14">
        <v>2021</v>
      </c>
      <c r="D115" s="16"/>
      <c r="E115" s="113"/>
      <c r="F115" s="10"/>
      <c r="G115" s="15">
        <f aca="true" t="shared" si="17" ref="G115:G122">H115</f>
        <v>3492.3</v>
      </c>
      <c r="H115" s="15">
        <f>SUM(I115:Q115)</f>
        <v>3492.3</v>
      </c>
      <c r="I115" s="15">
        <v>0</v>
      </c>
      <c r="J115" s="15">
        <v>0</v>
      </c>
      <c r="K115" s="15">
        <v>0</v>
      </c>
      <c r="L115" s="15">
        <v>0</v>
      </c>
      <c r="M115" s="15">
        <v>3492.3</v>
      </c>
      <c r="N115" s="15">
        <v>0</v>
      </c>
      <c r="O115" s="60">
        <v>0</v>
      </c>
      <c r="P115" s="60">
        <v>0</v>
      </c>
      <c r="Q115" s="60">
        <v>0</v>
      </c>
      <c r="R115" s="9"/>
    </row>
    <row r="116" spans="1:18" ht="25.5" customHeight="1">
      <c r="A116" s="101" t="s">
        <v>105</v>
      </c>
      <c r="B116" s="102"/>
      <c r="C116" s="14">
        <v>2021</v>
      </c>
      <c r="D116" s="16"/>
      <c r="E116" s="113"/>
      <c r="F116" s="10"/>
      <c r="G116" s="15">
        <f t="shared" si="17"/>
        <v>842.1</v>
      </c>
      <c r="H116" s="15">
        <f>SUM(I116:Q116)</f>
        <v>842.1</v>
      </c>
      <c r="I116" s="15">
        <v>0</v>
      </c>
      <c r="J116" s="15">
        <v>0</v>
      </c>
      <c r="K116" s="15">
        <v>0</v>
      </c>
      <c r="L116" s="15">
        <v>0</v>
      </c>
      <c r="M116" s="15">
        <v>842.1</v>
      </c>
      <c r="N116" s="15">
        <v>0</v>
      </c>
      <c r="O116" s="15">
        <v>0</v>
      </c>
      <c r="P116" s="15">
        <v>0</v>
      </c>
      <c r="Q116" s="15">
        <v>0</v>
      </c>
      <c r="R116" s="9"/>
    </row>
    <row r="117" spans="1:18" ht="25.5" customHeight="1">
      <c r="A117" s="101" t="s">
        <v>106</v>
      </c>
      <c r="B117" s="102"/>
      <c r="C117" s="14">
        <v>2021</v>
      </c>
      <c r="D117" s="16"/>
      <c r="E117" s="113"/>
      <c r="F117" s="10"/>
      <c r="G117" s="15">
        <f t="shared" si="17"/>
        <v>6463.4</v>
      </c>
      <c r="H117" s="15">
        <f>SUM(I117:Q117)</f>
        <v>6463.4</v>
      </c>
      <c r="I117" s="15">
        <v>0</v>
      </c>
      <c r="J117" s="15">
        <v>0</v>
      </c>
      <c r="K117" s="15">
        <v>0</v>
      </c>
      <c r="L117" s="15">
        <v>0</v>
      </c>
      <c r="M117" s="15">
        <v>6463.4</v>
      </c>
      <c r="N117" s="15">
        <v>0</v>
      </c>
      <c r="O117" s="15">
        <v>0</v>
      </c>
      <c r="P117" s="60">
        <v>0</v>
      </c>
      <c r="Q117" s="60">
        <v>0</v>
      </c>
      <c r="R117" s="9"/>
    </row>
    <row r="118" spans="1:18" ht="25.5" customHeight="1">
      <c r="A118" s="101" t="s">
        <v>107</v>
      </c>
      <c r="B118" s="102"/>
      <c r="C118" s="14">
        <v>2021</v>
      </c>
      <c r="D118" s="16"/>
      <c r="E118" s="113"/>
      <c r="F118" s="10"/>
      <c r="G118" s="15">
        <f t="shared" si="17"/>
        <v>4268.1</v>
      </c>
      <c r="H118" s="15">
        <f>SUM(I118:Q118)</f>
        <v>4268.1</v>
      </c>
      <c r="I118" s="15">
        <v>0</v>
      </c>
      <c r="J118" s="15">
        <v>0</v>
      </c>
      <c r="K118" s="15">
        <v>0</v>
      </c>
      <c r="L118" s="15">
        <v>0</v>
      </c>
      <c r="M118" s="15">
        <v>4268.1</v>
      </c>
      <c r="N118" s="15">
        <v>0</v>
      </c>
      <c r="O118" s="15">
        <v>0</v>
      </c>
      <c r="P118" s="15">
        <v>0</v>
      </c>
      <c r="Q118" s="15">
        <v>0</v>
      </c>
      <c r="R118" s="9"/>
    </row>
    <row r="119" spans="1:18" ht="25.5" customHeight="1">
      <c r="A119" s="101" t="s">
        <v>130</v>
      </c>
      <c r="B119" s="102"/>
      <c r="C119" s="14">
        <v>2022</v>
      </c>
      <c r="D119" s="16"/>
      <c r="E119" s="113"/>
      <c r="F119" s="10"/>
      <c r="G119" s="15">
        <f t="shared" si="17"/>
        <v>11579</v>
      </c>
      <c r="H119" s="15">
        <f>N119</f>
        <v>11579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11579</v>
      </c>
      <c r="O119" s="15">
        <v>0</v>
      </c>
      <c r="P119" s="15">
        <v>0</v>
      </c>
      <c r="Q119" s="15">
        <v>0</v>
      </c>
      <c r="R119" s="9"/>
    </row>
    <row r="120" spans="1:18" ht="25.5" customHeight="1">
      <c r="A120" s="101" t="s">
        <v>146</v>
      </c>
      <c r="B120" s="102"/>
      <c r="C120" s="14">
        <v>2023</v>
      </c>
      <c r="D120" s="16"/>
      <c r="E120" s="113"/>
      <c r="F120" s="10"/>
      <c r="G120" s="15">
        <f t="shared" si="17"/>
        <v>0</v>
      </c>
      <c r="H120" s="15">
        <f>N120</f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3836</v>
      </c>
      <c r="P120" s="15">
        <v>0</v>
      </c>
      <c r="Q120" s="15">
        <v>0</v>
      </c>
      <c r="R120" s="9"/>
    </row>
    <row r="121" spans="1:18" ht="25.5" customHeight="1">
      <c r="A121" s="101" t="s">
        <v>148</v>
      </c>
      <c r="B121" s="102"/>
      <c r="C121" s="14">
        <v>2023</v>
      </c>
      <c r="D121" s="16"/>
      <c r="E121" s="113"/>
      <c r="F121" s="10"/>
      <c r="G121" s="15">
        <f>H121</f>
        <v>7826.3</v>
      </c>
      <c r="H121" s="15">
        <f>SUM(I121:Q121)</f>
        <v>7826.3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7826.3</v>
      </c>
      <c r="P121" s="15">
        <v>0</v>
      </c>
      <c r="Q121" s="15">
        <v>0</v>
      </c>
      <c r="R121" s="9"/>
    </row>
    <row r="122" spans="1:18" ht="25.5" customHeight="1">
      <c r="A122" s="101" t="s">
        <v>140</v>
      </c>
      <c r="B122" s="102"/>
      <c r="C122" s="14">
        <v>2023</v>
      </c>
      <c r="D122" s="16"/>
      <c r="E122" s="114"/>
      <c r="F122" s="10"/>
      <c r="G122" s="15">
        <f t="shared" si="17"/>
        <v>3425.2</v>
      </c>
      <c r="H122" s="15">
        <f>O122</f>
        <v>3425.2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f>3151.2+274</f>
        <v>3425.2</v>
      </c>
      <c r="P122" s="15">
        <v>0</v>
      </c>
      <c r="Q122" s="15">
        <v>0</v>
      </c>
      <c r="R122" s="9"/>
    </row>
    <row r="123" spans="1:18" ht="60" customHeight="1">
      <c r="A123" s="137" t="s">
        <v>156</v>
      </c>
      <c r="B123" s="138"/>
      <c r="C123" s="14"/>
      <c r="D123" s="16"/>
      <c r="E123" s="71"/>
      <c r="F123" s="10"/>
      <c r="G123" s="85">
        <f>G124+G129+G133+G136+G139</f>
        <v>61443.799999999996</v>
      </c>
      <c r="H123" s="85">
        <f aca="true" t="shared" si="18" ref="H123:Q123">H124+H129+H133+H136+H139</f>
        <v>61443.799999999996</v>
      </c>
      <c r="I123" s="85">
        <f t="shared" si="18"/>
        <v>20120.600000000002</v>
      </c>
      <c r="J123" s="85">
        <f t="shared" si="18"/>
        <v>30542.2</v>
      </c>
      <c r="K123" s="85">
        <f t="shared" si="18"/>
        <v>182</v>
      </c>
      <c r="L123" s="85">
        <f t="shared" si="18"/>
        <v>7099</v>
      </c>
      <c r="M123" s="85">
        <f t="shared" si="18"/>
        <v>3500</v>
      </c>
      <c r="N123" s="85">
        <f t="shared" si="18"/>
        <v>0</v>
      </c>
      <c r="O123" s="85">
        <f t="shared" si="18"/>
        <v>0</v>
      </c>
      <c r="P123" s="85">
        <f>P124+P129+P133+P136+P139</f>
        <v>0</v>
      </c>
      <c r="Q123" s="85">
        <f t="shared" si="18"/>
        <v>0</v>
      </c>
      <c r="R123" s="9"/>
    </row>
    <row r="124" spans="1:18" ht="96.75" customHeight="1">
      <c r="A124" s="99" t="s">
        <v>157</v>
      </c>
      <c r="B124" s="102"/>
      <c r="C124" s="14"/>
      <c r="D124" s="19"/>
      <c r="E124" s="74"/>
      <c r="F124" s="20"/>
      <c r="G124" s="13">
        <f>SUM(H124)</f>
        <v>48252.2</v>
      </c>
      <c r="H124" s="13">
        <f>SUM(I124:J124)</f>
        <v>48252.2</v>
      </c>
      <c r="I124" s="13">
        <f>SUM(I125:I127)</f>
        <v>18080.7</v>
      </c>
      <c r="J124" s="13">
        <f>SUM(J125:J128)</f>
        <v>30171.5</v>
      </c>
      <c r="K124" s="13">
        <f>SUM(K126:K127)</f>
        <v>0</v>
      </c>
      <c r="L124" s="13">
        <f>SUM(L126:L127)</f>
        <v>0</v>
      </c>
      <c r="M124" s="13">
        <v>0</v>
      </c>
      <c r="N124" s="13">
        <f>SUM(N126:N127)</f>
        <v>0</v>
      </c>
      <c r="O124" s="59">
        <v>0</v>
      </c>
      <c r="P124" s="59">
        <v>0</v>
      </c>
      <c r="Q124" s="59">
        <v>0</v>
      </c>
      <c r="R124" s="9"/>
    </row>
    <row r="125" spans="1:18" ht="78.75" customHeight="1">
      <c r="A125" s="101" t="s">
        <v>30</v>
      </c>
      <c r="B125" s="102"/>
      <c r="C125" s="14">
        <v>2017</v>
      </c>
      <c r="D125" s="19"/>
      <c r="E125" s="112" t="s">
        <v>5</v>
      </c>
      <c r="F125" s="20"/>
      <c r="G125" s="15">
        <v>315</v>
      </c>
      <c r="H125" s="15">
        <v>315</v>
      </c>
      <c r="I125" s="15">
        <v>315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0">
        <v>0</v>
      </c>
      <c r="P125" s="60">
        <v>0</v>
      </c>
      <c r="Q125" s="60">
        <v>0</v>
      </c>
      <c r="R125" s="9"/>
    </row>
    <row r="126" spans="1:18" ht="41.25" customHeight="1">
      <c r="A126" s="101" t="s">
        <v>38</v>
      </c>
      <c r="B126" s="102"/>
      <c r="C126" s="14">
        <v>2017</v>
      </c>
      <c r="D126" s="19"/>
      <c r="E126" s="113"/>
      <c r="F126" s="20"/>
      <c r="G126" s="15">
        <v>9765.7</v>
      </c>
      <c r="H126" s="15">
        <v>9765.7</v>
      </c>
      <c r="I126" s="15">
        <v>9765.7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60">
        <v>0</v>
      </c>
      <c r="P126" s="60">
        <v>0</v>
      </c>
      <c r="Q126" s="60">
        <v>0</v>
      </c>
      <c r="R126" s="9"/>
    </row>
    <row r="127" spans="1:18" ht="58.5" customHeight="1">
      <c r="A127" s="101" t="s">
        <v>24</v>
      </c>
      <c r="B127" s="102"/>
      <c r="C127" s="14">
        <v>2017</v>
      </c>
      <c r="D127" s="19"/>
      <c r="E127" s="113"/>
      <c r="F127" s="20"/>
      <c r="G127" s="15">
        <v>8000</v>
      </c>
      <c r="H127" s="15">
        <v>8000</v>
      </c>
      <c r="I127" s="15">
        <v>8000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60">
        <v>0</v>
      </c>
      <c r="P127" s="60">
        <v>0</v>
      </c>
      <c r="Q127" s="60">
        <v>0</v>
      </c>
      <c r="R127" s="9"/>
    </row>
    <row r="128" spans="1:18" ht="78.75" customHeight="1">
      <c r="A128" s="101" t="s">
        <v>48</v>
      </c>
      <c r="B128" s="102"/>
      <c r="C128" s="14">
        <v>2018</v>
      </c>
      <c r="D128" s="19"/>
      <c r="E128" s="114"/>
      <c r="F128" s="20"/>
      <c r="G128" s="15">
        <f>H128</f>
        <v>30171.5</v>
      </c>
      <c r="H128" s="15">
        <f>SUM(I128:N128)</f>
        <v>30171.5</v>
      </c>
      <c r="I128" s="15">
        <v>0</v>
      </c>
      <c r="J128" s="15">
        <f>30074+97.5</f>
        <v>30171.5</v>
      </c>
      <c r="K128" s="15">
        <v>0</v>
      </c>
      <c r="L128" s="15">
        <v>0</v>
      </c>
      <c r="M128" s="15">
        <v>0</v>
      </c>
      <c r="N128" s="15">
        <v>0</v>
      </c>
      <c r="O128" s="60">
        <v>0</v>
      </c>
      <c r="P128" s="60">
        <v>0</v>
      </c>
      <c r="Q128" s="60">
        <v>0</v>
      </c>
      <c r="R128" s="9"/>
    </row>
    <row r="129" spans="1:18" ht="73.5" customHeight="1">
      <c r="A129" s="99" t="s">
        <v>158</v>
      </c>
      <c r="B129" s="102"/>
      <c r="C129" s="14"/>
      <c r="D129" s="19"/>
      <c r="E129" s="80"/>
      <c r="F129" s="20"/>
      <c r="G129" s="13">
        <f>SUM(G130:G132)</f>
        <v>2334.6</v>
      </c>
      <c r="H129" s="13">
        <f>SUM(H130:H132)</f>
        <v>2334.6</v>
      </c>
      <c r="I129" s="13">
        <f>SUM(I130:I131)</f>
        <v>1963.9</v>
      </c>
      <c r="J129" s="13">
        <f>SUM(J130:J132)</f>
        <v>370.7</v>
      </c>
      <c r="K129" s="13">
        <f>SUM(K130:K131)</f>
        <v>0</v>
      </c>
      <c r="L129" s="13">
        <f>SUM(L130:L131)</f>
        <v>0</v>
      </c>
      <c r="M129" s="13">
        <v>0</v>
      </c>
      <c r="N129" s="13">
        <f>SUM(N130:N131)</f>
        <v>0</v>
      </c>
      <c r="O129" s="59">
        <v>0</v>
      </c>
      <c r="P129" s="59">
        <v>0</v>
      </c>
      <c r="Q129" s="59">
        <v>0</v>
      </c>
      <c r="R129" s="9"/>
    </row>
    <row r="130" spans="1:18" ht="23.25" customHeight="1">
      <c r="A130" s="101" t="s">
        <v>25</v>
      </c>
      <c r="B130" s="102"/>
      <c r="C130" s="14">
        <v>2017</v>
      </c>
      <c r="D130" s="19"/>
      <c r="E130" s="113" t="s">
        <v>5</v>
      </c>
      <c r="F130" s="20"/>
      <c r="G130" s="15">
        <v>1045.8</v>
      </c>
      <c r="H130" s="15">
        <v>1045.8</v>
      </c>
      <c r="I130" s="15">
        <v>1045.8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60">
        <v>0</v>
      </c>
      <c r="P130" s="60">
        <v>0</v>
      </c>
      <c r="Q130" s="60">
        <v>0</v>
      </c>
      <c r="R130" s="9"/>
    </row>
    <row r="131" spans="1:18" ht="25.5" customHeight="1">
      <c r="A131" s="101" t="s">
        <v>26</v>
      </c>
      <c r="B131" s="102"/>
      <c r="C131" s="14">
        <v>2017</v>
      </c>
      <c r="D131" s="16"/>
      <c r="E131" s="113"/>
      <c r="F131" s="10"/>
      <c r="G131" s="15">
        <v>918.1</v>
      </c>
      <c r="H131" s="15">
        <v>918.1</v>
      </c>
      <c r="I131" s="15">
        <v>918.1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60">
        <v>0</v>
      </c>
      <c r="P131" s="60">
        <v>0</v>
      </c>
      <c r="Q131" s="60">
        <v>0</v>
      </c>
      <c r="R131" s="9"/>
    </row>
    <row r="132" spans="1:18" ht="24" customHeight="1">
      <c r="A132" s="101" t="s">
        <v>33</v>
      </c>
      <c r="B132" s="102"/>
      <c r="C132" s="14">
        <v>2018</v>
      </c>
      <c r="D132" s="16"/>
      <c r="E132" s="114"/>
      <c r="F132" s="10"/>
      <c r="G132" s="15">
        <v>370.7</v>
      </c>
      <c r="H132" s="15">
        <v>370.7</v>
      </c>
      <c r="I132" s="15">
        <v>0</v>
      </c>
      <c r="J132" s="15">
        <v>370.7</v>
      </c>
      <c r="K132" s="15">
        <v>0</v>
      </c>
      <c r="L132" s="15">
        <v>0</v>
      </c>
      <c r="M132" s="15">
        <v>0</v>
      </c>
      <c r="N132" s="15">
        <v>0</v>
      </c>
      <c r="O132" s="60">
        <v>0</v>
      </c>
      <c r="P132" s="60">
        <v>0</v>
      </c>
      <c r="Q132" s="60">
        <v>0</v>
      </c>
      <c r="R132" s="9"/>
    </row>
    <row r="133" spans="1:18" ht="46.5" customHeight="1">
      <c r="A133" s="99" t="s">
        <v>159</v>
      </c>
      <c r="B133" s="100"/>
      <c r="C133" s="14"/>
      <c r="D133" s="16"/>
      <c r="E133" s="74"/>
      <c r="F133" s="10"/>
      <c r="G133" s="13">
        <f aca="true" t="shared" si="19" ref="G133:H138">H133</f>
        <v>39</v>
      </c>
      <c r="H133" s="13">
        <f t="shared" si="19"/>
        <v>39</v>
      </c>
      <c r="I133" s="13">
        <f>SUM(I134:I135)</f>
        <v>39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59">
        <v>0</v>
      </c>
      <c r="P133" s="59">
        <v>0</v>
      </c>
      <c r="Q133" s="59">
        <v>0</v>
      </c>
      <c r="R133" s="9"/>
    </row>
    <row r="134" spans="1:17" ht="51.75" customHeight="1">
      <c r="A134" s="101" t="s">
        <v>29</v>
      </c>
      <c r="B134" s="102"/>
      <c r="C134" s="14">
        <v>2017</v>
      </c>
      <c r="D134" s="16"/>
      <c r="E134" s="112" t="s">
        <v>5</v>
      </c>
      <c r="F134" s="10"/>
      <c r="G134" s="15">
        <f t="shared" si="19"/>
        <v>14</v>
      </c>
      <c r="H134" s="15">
        <f t="shared" si="19"/>
        <v>14</v>
      </c>
      <c r="I134" s="15">
        <v>14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57">
        <v>0</v>
      </c>
      <c r="P134" s="57">
        <v>0</v>
      </c>
      <c r="Q134" s="57">
        <v>0</v>
      </c>
    </row>
    <row r="135" spans="1:17" ht="27.75" customHeight="1">
      <c r="A135" s="101" t="s">
        <v>49</v>
      </c>
      <c r="B135" s="102"/>
      <c r="C135" s="14">
        <v>2017</v>
      </c>
      <c r="D135" s="16"/>
      <c r="E135" s="114"/>
      <c r="F135" s="10"/>
      <c r="G135" s="15">
        <v>25</v>
      </c>
      <c r="H135" s="15">
        <v>25</v>
      </c>
      <c r="I135" s="15">
        <v>25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57">
        <v>0</v>
      </c>
      <c r="P135" s="57"/>
      <c r="Q135" s="57"/>
    </row>
    <row r="136" spans="1:17" ht="47.25" customHeight="1">
      <c r="A136" s="99" t="s">
        <v>160</v>
      </c>
      <c r="B136" s="100"/>
      <c r="C136" s="14"/>
      <c r="D136" s="16"/>
      <c r="E136" s="74"/>
      <c r="F136" s="10"/>
      <c r="G136" s="13">
        <f t="shared" si="19"/>
        <v>37</v>
      </c>
      <c r="H136" s="13">
        <f t="shared" si="19"/>
        <v>37</v>
      </c>
      <c r="I136" s="13">
        <f>SUM(I137:I138)</f>
        <v>37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58">
        <v>0</v>
      </c>
      <c r="P136" s="58">
        <v>0</v>
      </c>
      <c r="Q136" s="58">
        <v>0</v>
      </c>
    </row>
    <row r="137" spans="1:17" ht="53.25" customHeight="1">
      <c r="A137" s="101" t="s">
        <v>29</v>
      </c>
      <c r="B137" s="102"/>
      <c r="C137" s="14">
        <v>2017</v>
      </c>
      <c r="D137" s="16"/>
      <c r="E137" s="112" t="s">
        <v>5</v>
      </c>
      <c r="F137" s="10"/>
      <c r="G137" s="15">
        <f t="shared" si="19"/>
        <v>12</v>
      </c>
      <c r="H137" s="15">
        <f t="shared" si="19"/>
        <v>12</v>
      </c>
      <c r="I137" s="15">
        <v>12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57">
        <v>0</v>
      </c>
      <c r="P137" s="57">
        <v>0</v>
      </c>
      <c r="Q137" s="57">
        <v>0</v>
      </c>
    </row>
    <row r="138" spans="1:17" ht="27.75" customHeight="1">
      <c r="A138" s="101" t="s">
        <v>49</v>
      </c>
      <c r="B138" s="102"/>
      <c r="C138" s="14">
        <v>2017</v>
      </c>
      <c r="D138" s="16"/>
      <c r="E138" s="114"/>
      <c r="F138" s="10"/>
      <c r="G138" s="15">
        <f t="shared" si="19"/>
        <v>25</v>
      </c>
      <c r="H138" s="15">
        <f t="shared" si="19"/>
        <v>25</v>
      </c>
      <c r="I138" s="15">
        <v>25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57">
        <v>0</v>
      </c>
      <c r="P138" s="57">
        <v>0</v>
      </c>
      <c r="Q138" s="57">
        <v>0</v>
      </c>
    </row>
    <row r="139" spans="1:17" ht="27.75" customHeight="1">
      <c r="A139" s="99" t="s">
        <v>161</v>
      </c>
      <c r="B139" s="100"/>
      <c r="C139" s="14"/>
      <c r="D139" s="16"/>
      <c r="E139" s="74"/>
      <c r="F139" s="10"/>
      <c r="G139" s="13">
        <f aca="true" t="shared" si="20" ref="G139:G144">H139</f>
        <v>10781</v>
      </c>
      <c r="H139" s="13">
        <f aca="true" t="shared" si="21" ref="H139:H144">SUM(I139:Q139)</f>
        <v>10781</v>
      </c>
      <c r="I139" s="13">
        <f aca="true" t="shared" si="22" ref="I139:Q139">I140</f>
        <v>0</v>
      </c>
      <c r="J139" s="13">
        <f t="shared" si="22"/>
        <v>0</v>
      </c>
      <c r="K139" s="13">
        <f t="shared" si="22"/>
        <v>182</v>
      </c>
      <c r="L139" s="13">
        <f>SUM(L141:L143)</f>
        <v>7099</v>
      </c>
      <c r="M139" s="13">
        <f>SUM(M140:M144)</f>
        <v>3500</v>
      </c>
      <c r="N139" s="13">
        <f t="shared" si="22"/>
        <v>0</v>
      </c>
      <c r="O139" s="13">
        <f t="shared" si="22"/>
        <v>0</v>
      </c>
      <c r="P139" s="13">
        <f t="shared" si="22"/>
        <v>0</v>
      </c>
      <c r="Q139" s="13">
        <f t="shared" si="22"/>
        <v>0</v>
      </c>
    </row>
    <row r="140" spans="1:17" ht="27.75" customHeight="1">
      <c r="A140" s="101" t="s">
        <v>85</v>
      </c>
      <c r="B140" s="102"/>
      <c r="C140" s="14">
        <v>2019</v>
      </c>
      <c r="D140" s="16"/>
      <c r="E140" s="112" t="s">
        <v>5</v>
      </c>
      <c r="F140" s="10"/>
      <c r="G140" s="15">
        <f t="shared" si="20"/>
        <v>182</v>
      </c>
      <c r="H140" s="15">
        <f t="shared" si="21"/>
        <v>182</v>
      </c>
      <c r="I140" s="15">
        <v>0</v>
      </c>
      <c r="J140" s="15">
        <v>0</v>
      </c>
      <c r="K140" s="15">
        <v>182</v>
      </c>
      <c r="L140" s="15">
        <v>0</v>
      </c>
      <c r="M140" s="15">
        <v>0</v>
      </c>
      <c r="N140" s="15">
        <v>0</v>
      </c>
      <c r="O140" s="57">
        <v>0</v>
      </c>
      <c r="P140" s="57">
        <v>0</v>
      </c>
      <c r="Q140" s="57">
        <v>0</v>
      </c>
    </row>
    <row r="141" spans="1:17" ht="27.75" customHeight="1">
      <c r="A141" s="101" t="s">
        <v>97</v>
      </c>
      <c r="B141" s="102"/>
      <c r="C141" s="14">
        <v>2020</v>
      </c>
      <c r="D141" s="16"/>
      <c r="E141" s="113"/>
      <c r="F141" s="10"/>
      <c r="G141" s="15">
        <f t="shared" si="20"/>
        <v>6976.5</v>
      </c>
      <c r="H141" s="15">
        <f t="shared" si="21"/>
        <v>6976.5</v>
      </c>
      <c r="I141" s="15">
        <v>0</v>
      </c>
      <c r="J141" s="15">
        <v>0</v>
      </c>
      <c r="K141" s="15">
        <v>0</v>
      </c>
      <c r="L141" s="15">
        <v>6976.5</v>
      </c>
      <c r="M141" s="15">
        <v>0</v>
      </c>
      <c r="N141" s="15">
        <v>0</v>
      </c>
      <c r="O141" s="57">
        <v>0</v>
      </c>
      <c r="P141" s="57">
        <v>0</v>
      </c>
      <c r="Q141" s="57">
        <v>0</v>
      </c>
    </row>
    <row r="142" spans="1:17" ht="38.25" customHeight="1">
      <c r="A142" s="101" t="s">
        <v>98</v>
      </c>
      <c r="B142" s="102"/>
      <c r="C142" s="14">
        <v>2020</v>
      </c>
      <c r="D142" s="16"/>
      <c r="E142" s="113"/>
      <c r="F142" s="10"/>
      <c r="G142" s="15">
        <f t="shared" si="20"/>
        <v>92.5</v>
      </c>
      <c r="H142" s="15">
        <f t="shared" si="21"/>
        <v>92.5</v>
      </c>
      <c r="I142" s="15">
        <v>0</v>
      </c>
      <c r="J142" s="15">
        <v>0</v>
      </c>
      <c r="K142" s="15">
        <v>0</v>
      </c>
      <c r="L142" s="15">
        <v>92.5</v>
      </c>
      <c r="M142" s="15">
        <v>0</v>
      </c>
      <c r="N142" s="15">
        <v>0</v>
      </c>
      <c r="O142" s="57">
        <v>0</v>
      </c>
      <c r="P142" s="57">
        <v>0</v>
      </c>
      <c r="Q142" s="57">
        <v>0</v>
      </c>
    </row>
    <row r="143" spans="1:17" ht="38.25" customHeight="1">
      <c r="A143" s="101" t="s">
        <v>100</v>
      </c>
      <c r="B143" s="102"/>
      <c r="C143" s="14">
        <v>2020</v>
      </c>
      <c r="D143" s="16"/>
      <c r="E143" s="113"/>
      <c r="F143" s="10"/>
      <c r="G143" s="15">
        <f t="shared" si="20"/>
        <v>30</v>
      </c>
      <c r="H143" s="15">
        <f t="shared" si="21"/>
        <v>30</v>
      </c>
      <c r="I143" s="15">
        <v>0</v>
      </c>
      <c r="J143" s="15">
        <v>0</v>
      </c>
      <c r="K143" s="15">
        <v>0</v>
      </c>
      <c r="L143" s="15">
        <v>30</v>
      </c>
      <c r="M143" s="15">
        <v>0</v>
      </c>
      <c r="N143" s="15">
        <v>0</v>
      </c>
      <c r="O143" s="57">
        <v>0</v>
      </c>
      <c r="P143" s="57">
        <v>0</v>
      </c>
      <c r="Q143" s="57">
        <v>0</v>
      </c>
    </row>
    <row r="144" spans="1:17" ht="30.75" customHeight="1">
      <c r="A144" s="101" t="s">
        <v>108</v>
      </c>
      <c r="B144" s="102"/>
      <c r="C144" s="14">
        <v>2021</v>
      </c>
      <c r="D144" s="16"/>
      <c r="E144" s="114"/>
      <c r="F144" s="10"/>
      <c r="G144" s="15">
        <f t="shared" si="20"/>
        <v>3500</v>
      </c>
      <c r="H144" s="15">
        <f t="shared" si="21"/>
        <v>3500</v>
      </c>
      <c r="I144" s="15">
        <v>0</v>
      </c>
      <c r="J144" s="15">
        <v>0</v>
      </c>
      <c r="K144" s="15">
        <v>0</v>
      </c>
      <c r="L144" s="15">
        <v>0</v>
      </c>
      <c r="M144" s="15">
        <v>3500</v>
      </c>
      <c r="N144" s="15">
        <v>0</v>
      </c>
      <c r="O144" s="57">
        <v>0</v>
      </c>
      <c r="P144" s="57">
        <v>0</v>
      </c>
      <c r="Q144" s="57">
        <v>0</v>
      </c>
    </row>
    <row r="145" spans="1:17" ht="54.75" customHeight="1">
      <c r="A145" s="147" t="s">
        <v>162</v>
      </c>
      <c r="B145" s="148"/>
      <c r="C145" s="90"/>
      <c r="D145" s="90"/>
      <c r="E145" s="90"/>
      <c r="F145" s="90"/>
      <c r="G145" s="85">
        <f aca="true" t="shared" si="23" ref="G145:Q145">G146+G156</f>
        <v>40231.3</v>
      </c>
      <c r="H145" s="85">
        <f t="shared" si="23"/>
        <v>40231.3</v>
      </c>
      <c r="I145" s="85">
        <f t="shared" si="23"/>
        <v>11425</v>
      </c>
      <c r="J145" s="85">
        <f t="shared" si="23"/>
        <v>14347.6</v>
      </c>
      <c r="K145" s="85">
        <f t="shared" si="23"/>
        <v>9046.2</v>
      </c>
      <c r="L145" s="85">
        <f t="shared" si="23"/>
        <v>4960.7</v>
      </c>
      <c r="M145" s="85">
        <f t="shared" si="23"/>
        <v>0</v>
      </c>
      <c r="N145" s="85">
        <f t="shared" si="23"/>
        <v>451.79999999999995</v>
      </c>
      <c r="O145" s="85">
        <f t="shared" si="23"/>
        <v>0</v>
      </c>
      <c r="P145" s="85">
        <f>P146+P156</f>
        <v>0</v>
      </c>
      <c r="Q145" s="85">
        <f t="shared" si="23"/>
        <v>0</v>
      </c>
    </row>
    <row r="146" spans="1:17" ht="42.75" customHeight="1">
      <c r="A146" s="118" t="s">
        <v>163</v>
      </c>
      <c r="B146" s="119"/>
      <c r="C146" s="21"/>
      <c r="D146" s="21"/>
      <c r="E146" s="74"/>
      <c r="F146" s="21"/>
      <c r="G146" s="13">
        <f>SUM(G147:G155)</f>
        <v>4301.900000000001</v>
      </c>
      <c r="H146" s="13">
        <f aca="true" t="shared" si="24" ref="H146:Q146">SUM(H147:H155)</f>
        <v>4301.900000000001</v>
      </c>
      <c r="I146" s="13">
        <f t="shared" si="24"/>
        <v>320</v>
      </c>
      <c r="J146" s="13">
        <f t="shared" si="24"/>
        <v>833.9000000000001</v>
      </c>
      <c r="K146" s="13">
        <f t="shared" si="24"/>
        <v>2696.2</v>
      </c>
      <c r="L146" s="13">
        <f t="shared" si="24"/>
        <v>0</v>
      </c>
      <c r="M146" s="13">
        <f t="shared" si="24"/>
        <v>0</v>
      </c>
      <c r="N146" s="13">
        <f t="shared" si="24"/>
        <v>451.79999999999995</v>
      </c>
      <c r="O146" s="13">
        <f t="shared" si="24"/>
        <v>0</v>
      </c>
      <c r="P146" s="13">
        <f>SUM(P147:P155)</f>
        <v>0</v>
      </c>
      <c r="Q146" s="13">
        <f t="shared" si="24"/>
        <v>0</v>
      </c>
    </row>
    <row r="147" spans="1:17" ht="32.25" customHeight="1">
      <c r="A147" s="107" t="s">
        <v>18</v>
      </c>
      <c r="B147" s="108"/>
      <c r="C147" s="39">
        <v>2017</v>
      </c>
      <c r="D147" s="21"/>
      <c r="E147" s="112" t="s">
        <v>5</v>
      </c>
      <c r="F147" s="49"/>
      <c r="G147" s="44">
        <v>320</v>
      </c>
      <c r="H147" s="44">
        <v>320</v>
      </c>
      <c r="I147" s="44">
        <v>320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57">
        <v>0</v>
      </c>
      <c r="P147" s="57">
        <v>0</v>
      </c>
      <c r="Q147" s="57">
        <v>0</v>
      </c>
    </row>
    <row r="148" spans="1:17" ht="43.5" customHeight="1">
      <c r="A148" s="107" t="s">
        <v>31</v>
      </c>
      <c r="B148" s="108"/>
      <c r="C148" s="39">
        <v>2018</v>
      </c>
      <c r="D148" s="21"/>
      <c r="E148" s="113"/>
      <c r="F148" s="49"/>
      <c r="G148" s="44">
        <v>432.2</v>
      </c>
      <c r="H148" s="44">
        <v>432.2</v>
      </c>
      <c r="I148" s="44">
        <v>0</v>
      </c>
      <c r="J148" s="17">
        <v>432.2</v>
      </c>
      <c r="K148" s="17">
        <v>0</v>
      </c>
      <c r="L148" s="17">
        <v>0</v>
      </c>
      <c r="M148" s="17">
        <v>0</v>
      </c>
      <c r="N148" s="17">
        <v>0</v>
      </c>
      <c r="O148" s="57">
        <v>0</v>
      </c>
      <c r="P148" s="57">
        <v>0</v>
      </c>
      <c r="Q148" s="57">
        <v>0</v>
      </c>
    </row>
    <row r="149" spans="1:17" ht="43.5" customHeight="1">
      <c r="A149" s="107" t="s">
        <v>34</v>
      </c>
      <c r="B149" s="108"/>
      <c r="C149" s="39">
        <v>2018</v>
      </c>
      <c r="D149" s="21"/>
      <c r="E149" s="113"/>
      <c r="F149" s="49"/>
      <c r="G149" s="44">
        <v>164</v>
      </c>
      <c r="H149" s="44">
        <v>164</v>
      </c>
      <c r="I149" s="44">
        <v>0</v>
      </c>
      <c r="J149" s="17">
        <v>164</v>
      </c>
      <c r="K149" s="17">
        <v>0</v>
      </c>
      <c r="L149" s="17">
        <v>0</v>
      </c>
      <c r="M149" s="17">
        <v>0</v>
      </c>
      <c r="N149" s="17">
        <v>0</v>
      </c>
      <c r="O149" s="57">
        <v>0</v>
      </c>
      <c r="P149" s="57">
        <v>0</v>
      </c>
      <c r="Q149" s="57">
        <v>0</v>
      </c>
    </row>
    <row r="150" spans="1:17" ht="51.75" customHeight="1">
      <c r="A150" s="101" t="s">
        <v>57</v>
      </c>
      <c r="B150" s="102"/>
      <c r="C150" s="47">
        <v>2018</v>
      </c>
      <c r="D150" s="21"/>
      <c r="E150" s="113"/>
      <c r="F150" s="49"/>
      <c r="G150" s="44">
        <f aca="true" t="shared" si="25" ref="G150:G157">H150</f>
        <v>237.7</v>
      </c>
      <c r="H150" s="44">
        <f>SUM(I150:J150)</f>
        <v>237.7</v>
      </c>
      <c r="I150" s="44">
        <v>0</v>
      </c>
      <c r="J150" s="17">
        <f>192+45.7</f>
        <v>237.7</v>
      </c>
      <c r="K150" s="17">
        <v>0</v>
      </c>
      <c r="L150" s="17">
        <v>0</v>
      </c>
      <c r="M150" s="17">
        <v>0</v>
      </c>
      <c r="N150" s="17">
        <v>0</v>
      </c>
      <c r="O150" s="57">
        <v>0</v>
      </c>
      <c r="P150" s="57">
        <v>0</v>
      </c>
      <c r="Q150" s="57">
        <v>0</v>
      </c>
    </row>
    <row r="151" spans="1:17" ht="51.75" customHeight="1">
      <c r="A151" s="101" t="s">
        <v>62</v>
      </c>
      <c r="B151" s="102"/>
      <c r="C151" s="48">
        <v>2019</v>
      </c>
      <c r="D151" s="21"/>
      <c r="E151" s="113"/>
      <c r="F151" s="49"/>
      <c r="G151" s="44">
        <f t="shared" si="25"/>
        <v>936.4</v>
      </c>
      <c r="H151" s="44">
        <f>SUM(I151:N151)</f>
        <v>936.4</v>
      </c>
      <c r="I151" s="44">
        <v>0</v>
      </c>
      <c r="J151" s="17">
        <v>0</v>
      </c>
      <c r="K151" s="17">
        <v>936.4</v>
      </c>
      <c r="L151" s="17">
        <v>0</v>
      </c>
      <c r="M151" s="17">
        <v>0</v>
      </c>
      <c r="N151" s="17">
        <v>0</v>
      </c>
      <c r="O151" s="57">
        <v>0</v>
      </c>
      <c r="P151" s="57">
        <v>0</v>
      </c>
      <c r="Q151" s="57">
        <v>0</v>
      </c>
    </row>
    <row r="152" spans="1:17" ht="51.75" customHeight="1">
      <c r="A152" s="101" t="s">
        <v>61</v>
      </c>
      <c r="B152" s="102"/>
      <c r="C152" s="48">
        <v>2019</v>
      </c>
      <c r="D152" s="21"/>
      <c r="E152" s="113"/>
      <c r="F152" s="49"/>
      <c r="G152" s="44">
        <f t="shared" si="25"/>
        <v>1419.8</v>
      </c>
      <c r="H152" s="44">
        <f>SUM(I152:N152)</f>
        <v>1419.8</v>
      </c>
      <c r="I152" s="44">
        <v>0</v>
      </c>
      <c r="J152" s="17">
        <v>0</v>
      </c>
      <c r="K152" s="17">
        <v>1419.8</v>
      </c>
      <c r="L152" s="17">
        <v>0</v>
      </c>
      <c r="M152" s="17">
        <v>0</v>
      </c>
      <c r="N152" s="17">
        <v>0</v>
      </c>
      <c r="O152" s="57">
        <v>0</v>
      </c>
      <c r="P152" s="57">
        <v>0</v>
      </c>
      <c r="Q152" s="57">
        <v>0</v>
      </c>
    </row>
    <row r="153" spans="1:17" ht="51.75" customHeight="1">
      <c r="A153" s="101" t="s">
        <v>60</v>
      </c>
      <c r="B153" s="102"/>
      <c r="C153" s="48">
        <v>2019</v>
      </c>
      <c r="D153" s="21"/>
      <c r="E153" s="113"/>
      <c r="F153" s="49"/>
      <c r="G153" s="44">
        <f t="shared" si="25"/>
        <v>340</v>
      </c>
      <c r="H153" s="44">
        <f>SUM(I153:N153)</f>
        <v>340</v>
      </c>
      <c r="I153" s="44">
        <v>0</v>
      </c>
      <c r="J153" s="17">
        <v>0</v>
      </c>
      <c r="K153" s="17">
        <v>340</v>
      </c>
      <c r="L153" s="17">
        <v>0</v>
      </c>
      <c r="M153" s="17">
        <v>0</v>
      </c>
      <c r="N153" s="17">
        <v>0</v>
      </c>
      <c r="O153" s="57">
        <v>0</v>
      </c>
      <c r="P153" s="57">
        <v>0</v>
      </c>
      <c r="Q153" s="57">
        <v>0</v>
      </c>
    </row>
    <row r="154" spans="1:17" ht="51.75" customHeight="1">
      <c r="A154" s="101" t="s">
        <v>137</v>
      </c>
      <c r="B154" s="102"/>
      <c r="C154" s="48">
        <v>2022</v>
      </c>
      <c r="D154" s="21"/>
      <c r="E154" s="113"/>
      <c r="F154" s="49"/>
      <c r="G154" s="44">
        <f>H154</f>
        <v>142.1</v>
      </c>
      <c r="H154" s="44">
        <f>SUM(I154:Q154)</f>
        <v>142.1</v>
      </c>
      <c r="I154" s="44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142.1</v>
      </c>
      <c r="O154" s="57">
        <v>0</v>
      </c>
      <c r="P154" s="57">
        <v>0</v>
      </c>
      <c r="Q154" s="57">
        <v>0</v>
      </c>
    </row>
    <row r="155" spans="1:17" ht="51.75" customHeight="1">
      <c r="A155" s="101" t="s">
        <v>136</v>
      </c>
      <c r="B155" s="102"/>
      <c r="C155" s="48">
        <v>2022</v>
      </c>
      <c r="D155" s="21"/>
      <c r="E155" s="114"/>
      <c r="F155" s="49"/>
      <c r="G155" s="44">
        <f>H155</f>
        <v>309.7</v>
      </c>
      <c r="H155" s="44">
        <f>SUM(I155:Q155)</f>
        <v>309.7</v>
      </c>
      <c r="I155" s="44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309.7</v>
      </c>
      <c r="O155" s="57">
        <v>0</v>
      </c>
      <c r="P155" s="57">
        <v>0</v>
      </c>
      <c r="Q155" s="57">
        <v>0</v>
      </c>
    </row>
    <row r="156" spans="1:17" ht="42" customHeight="1">
      <c r="A156" s="118" t="s">
        <v>164</v>
      </c>
      <c r="B156" s="119"/>
      <c r="C156" s="21"/>
      <c r="D156" s="21"/>
      <c r="E156" s="74"/>
      <c r="F156" s="40"/>
      <c r="G156" s="23">
        <f t="shared" si="25"/>
        <v>35929.4</v>
      </c>
      <c r="H156" s="23">
        <f>SUM(I156:Q156)</f>
        <v>35929.4</v>
      </c>
      <c r="I156" s="23">
        <f>SUM(I157:I161)</f>
        <v>11105</v>
      </c>
      <c r="J156" s="23">
        <f>J157</f>
        <v>13513.7</v>
      </c>
      <c r="K156" s="23">
        <f>K157</f>
        <v>6350</v>
      </c>
      <c r="L156" s="23">
        <f>L157</f>
        <v>4960.7</v>
      </c>
      <c r="M156" s="23">
        <v>0</v>
      </c>
      <c r="N156" s="23">
        <v>0</v>
      </c>
      <c r="O156" s="58">
        <f>SUM(O157:O161)</f>
        <v>0</v>
      </c>
      <c r="P156" s="58">
        <v>0</v>
      </c>
      <c r="Q156" s="58">
        <v>0</v>
      </c>
    </row>
    <row r="157" spans="1:17" ht="36.75" customHeight="1">
      <c r="A157" s="107" t="s">
        <v>64</v>
      </c>
      <c r="B157" s="108"/>
      <c r="C157" s="39" t="s">
        <v>109</v>
      </c>
      <c r="D157" s="21"/>
      <c r="E157" s="112" t="s">
        <v>5</v>
      </c>
      <c r="F157" s="40"/>
      <c r="G157" s="45">
        <f t="shared" si="25"/>
        <v>23278.2</v>
      </c>
      <c r="H157" s="45">
        <f>I157+J157</f>
        <v>23278.2</v>
      </c>
      <c r="I157" s="45">
        <v>9764.5</v>
      </c>
      <c r="J157" s="45">
        <v>13513.7</v>
      </c>
      <c r="K157" s="45">
        <v>6350</v>
      </c>
      <c r="L157" s="45">
        <v>4960.7</v>
      </c>
      <c r="M157" s="45">
        <v>0</v>
      </c>
      <c r="N157" s="45">
        <v>0</v>
      </c>
      <c r="O157" s="57">
        <v>0</v>
      </c>
      <c r="P157" s="57">
        <v>0</v>
      </c>
      <c r="Q157" s="57">
        <v>0</v>
      </c>
    </row>
    <row r="158" spans="1:17" ht="44.25" customHeight="1">
      <c r="A158" s="107" t="s">
        <v>28</v>
      </c>
      <c r="B158" s="108"/>
      <c r="C158" s="39" t="s">
        <v>22</v>
      </c>
      <c r="D158" s="21"/>
      <c r="E158" s="113"/>
      <c r="F158" s="40"/>
      <c r="G158" s="22">
        <v>96</v>
      </c>
      <c r="H158" s="22">
        <v>96</v>
      </c>
      <c r="I158" s="22">
        <v>96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57">
        <v>0</v>
      </c>
      <c r="P158" s="57">
        <v>0</v>
      </c>
      <c r="Q158" s="57">
        <v>0</v>
      </c>
    </row>
    <row r="159" spans="1:17" ht="45" customHeight="1">
      <c r="A159" s="107" t="s">
        <v>21</v>
      </c>
      <c r="B159" s="108"/>
      <c r="C159" s="39">
        <v>2017</v>
      </c>
      <c r="D159" s="21"/>
      <c r="E159" s="113"/>
      <c r="F159" s="40"/>
      <c r="G159" s="22">
        <v>366</v>
      </c>
      <c r="H159" s="22">
        <v>366</v>
      </c>
      <c r="I159" s="22">
        <v>366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57">
        <v>0</v>
      </c>
      <c r="P159" s="57">
        <v>0</v>
      </c>
      <c r="Q159" s="57">
        <v>0</v>
      </c>
    </row>
    <row r="160" spans="1:17" ht="39" customHeight="1">
      <c r="A160" s="107" t="s">
        <v>27</v>
      </c>
      <c r="B160" s="108"/>
      <c r="C160" s="39">
        <v>2017</v>
      </c>
      <c r="D160" s="21"/>
      <c r="E160" s="113"/>
      <c r="F160" s="40"/>
      <c r="G160" s="45">
        <v>356.8</v>
      </c>
      <c r="H160" s="45">
        <v>356.8</v>
      </c>
      <c r="I160" s="45">
        <v>356.8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57">
        <v>0</v>
      </c>
      <c r="P160" s="57">
        <v>0</v>
      </c>
      <c r="Q160" s="57">
        <v>0</v>
      </c>
    </row>
    <row r="161" spans="1:17" ht="32.25" customHeight="1">
      <c r="A161" s="107" t="s">
        <v>23</v>
      </c>
      <c r="B161" s="108"/>
      <c r="C161" s="39">
        <v>2017</v>
      </c>
      <c r="D161" s="21"/>
      <c r="E161" s="113"/>
      <c r="F161" s="40"/>
      <c r="G161" s="45">
        <v>521.7</v>
      </c>
      <c r="H161" s="45">
        <v>521.7</v>
      </c>
      <c r="I161" s="45">
        <v>521.7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57">
        <v>0</v>
      </c>
      <c r="P161" s="57">
        <v>0</v>
      </c>
      <c r="Q161" s="57">
        <v>0</v>
      </c>
    </row>
    <row r="162" spans="1:17" ht="56.25" customHeight="1">
      <c r="A162" s="147" t="s">
        <v>165</v>
      </c>
      <c r="B162" s="148"/>
      <c r="C162" s="90"/>
      <c r="D162" s="90"/>
      <c r="E162" s="90"/>
      <c r="F162" s="90"/>
      <c r="G162" s="85">
        <f>G163</f>
        <v>250</v>
      </c>
      <c r="H162" s="85">
        <f aca="true" t="shared" si="26" ref="H162:Q162">H163</f>
        <v>250</v>
      </c>
      <c r="I162" s="85">
        <f t="shared" si="26"/>
        <v>250</v>
      </c>
      <c r="J162" s="85">
        <f t="shared" si="26"/>
        <v>0</v>
      </c>
      <c r="K162" s="85">
        <f t="shared" si="26"/>
        <v>0</v>
      </c>
      <c r="L162" s="85">
        <f t="shared" si="26"/>
        <v>0</v>
      </c>
      <c r="M162" s="85">
        <f t="shared" si="26"/>
        <v>0</v>
      </c>
      <c r="N162" s="85">
        <f t="shared" si="26"/>
        <v>0</v>
      </c>
      <c r="O162" s="85">
        <f t="shared" si="26"/>
        <v>0</v>
      </c>
      <c r="P162" s="85">
        <f t="shared" si="26"/>
        <v>0</v>
      </c>
      <c r="Q162" s="85">
        <f t="shared" si="26"/>
        <v>0</v>
      </c>
    </row>
    <row r="163" spans="1:17" ht="53.25" customHeight="1">
      <c r="A163" s="118" t="s">
        <v>166</v>
      </c>
      <c r="B163" s="151"/>
      <c r="C163" s="24"/>
      <c r="D163" s="25"/>
      <c r="E163" s="91"/>
      <c r="F163" s="26"/>
      <c r="G163" s="23">
        <f>SUM(G164)</f>
        <v>250</v>
      </c>
      <c r="H163" s="23">
        <f>SUM(H164)</f>
        <v>250</v>
      </c>
      <c r="I163" s="23">
        <f>SUM(I164)</f>
        <v>250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58">
        <v>0</v>
      </c>
      <c r="P163" s="58">
        <v>0</v>
      </c>
      <c r="Q163" s="58">
        <v>0</v>
      </c>
    </row>
    <row r="164" spans="1:17" ht="43.5" customHeight="1">
      <c r="A164" s="107" t="s">
        <v>20</v>
      </c>
      <c r="B164" s="108"/>
      <c r="C164" s="41">
        <v>2017</v>
      </c>
      <c r="D164" s="25"/>
      <c r="E164" s="91" t="s">
        <v>5</v>
      </c>
      <c r="F164" s="26"/>
      <c r="G164" s="45">
        <v>250</v>
      </c>
      <c r="H164" s="45">
        <v>250</v>
      </c>
      <c r="I164" s="45">
        <v>250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4">
        <v>0</v>
      </c>
      <c r="P164" s="44">
        <v>0</v>
      </c>
      <c r="Q164" s="44">
        <v>0</v>
      </c>
    </row>
    <row r="165" spans="1:17" ht="19.5" customHeight="1">
      <c r="A165" s="149" t="s">
        <v>118</v>
      </c>
      <c r="B165" s="150"/>
      <c r="C165" s="92"/>
      <c r="D165" s="92"/>
      <c r="E165" s="92"/>
      <c r="F165" s="92"/>
      <c r="G165" s="93">
        <f aca="true" t="shared" si="27" ref="G165:Q165">G56+G123+G145+G162</f>
        <v>163245.25</v>
      </c>
      <c r="H165" s="93">
        <f t="shared" si="27"/>
        <v>163245.25</v>
      </c>
      <c r="I165" s="93">
        <f t="shared" si="27"/>
        <v>34387.9</v>
      </c>
      <c r="J165" s="93">
        <f t="shared" si="27"/>
        <v>48550.15</v>
      </c>
      <c r="K165" s="93">
        <f t="shared" si="27"/>
        <v>14704.800000000001</v>
      </c>
      <c r="L165" s="93">
        <f t="shared" si="27"/>
        <v>13449.7</v>
      </c>
      <c r="M165" s="93">
        <f t="shared" si="27"/>
        <v>23834.4</v>
      </c>
      <c r="N165" s="93">
        <f t="shared" si="27"/>
        <v>13230.8</v>
      </c>
      <c r="O165" s="93">
        <f t="shared" si="27"/>
        <v>15087.5</v>
      </c>
      <c r="P165" s="93">
        <f t="shared" si="27"/>
        <v>300</v>
      </c>
      <c r="Q165" s="93">
        <f t="shared" si="27"/>
        <v>0</v>
      </c>
    </row>
    <row r="166" spans="1:17" ht="19.5" customHeight="1">
      <c r="A166" s="145" t="s">
        <v>12</v>
      </c>
      <c r="B166" s="146"/>
      <c r="C166" s="94"/>
      <c r="D166" s="94"/>
      <c r="E166" s="95"/>
      <c r="F166" s="95"/>
      <c r="G166" s="96">
        <f aca="true" t="shared" si="28" ref="G166:Q166">G54+G165</f>
        <v>293600.35</v>
      </c>
      <c r="H166" s="96">
        <f t="shared" si="28"/>
        <v>293600.35</v>
      </c>
      <c r="I166" s="96">
        <f t="shared" si="28"/>
        <v>34387.9</v>
      </c>
      <c r="J166" s="96">
        <f t="shared" si="28"/>
        <v>64550.15</v>
      </c>
      <c r="K166" s="96">
        <f t="shared" si="28"/>
        <v>46304.8</v>
      </c>
      <c r="L166" s="96">
        <f t="shared" si="28"/>
        <v>56249.7</v>
      </c>
      <c r="M166" s="96">
        <f t="shared" si="28"/>
        <v>39723.9</v>
      </c>
      <c r="N166" s="96">
        <f t="shared" si="28"/>
        <v>31331.1</v>
      </c>
      <c r="O166" s="96">
        <f t="shared" si="28"/>
        <v>17305.1</v>
      </c>
      <c r="P166" s="96">
        <f t="shared" si="28"/>
        <v>4796.8</v>
      </c>
      <c r="Q166" s="96">
        <f t="shared" si="28"/>
        <v>1499.2</v>
      </c>
    </row>
    <row r="167" spans="1:17" ht="19.5" customHeight="1">
      <c r="A167" s="52"/>
      <c r="B167" s="52"/>
      <c r="C167" s="53"/>
      <c r="D167" s="53"/>
      <c r="E167" s="54"/>
      <c r="F167" s="54"/>
      <c r="G167" s="55"/>
      <c r="H167" s="55"/>
      <c r="I167" s="55"/>
      <c r="J167" s="55"/>
      <c r="K167" s="55"/>
      <c r="L167" s="55"/>
      <c r="M167" s="55"/>
      <c r="N167" s="55"/>
      <c r="O167" s="56"/>
      <c r="P167" s="56"/>
      <c r="Q167" s="56"/>
    </row>
    <row r="168" spans="1:14" ht="18.75" customHeight="1">
      <c r="A168" s="154" t="s">
        <v>69</v>
      </c>
      <c r="B168" s="154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"/>
    </row>
    <row r="169" spans="1:14" ht="15.75" customHeight="1">
      <c r="A169" s="144" t="s">
        <v>68</v>
      </c>
      <c r="B169" s="144"/>
      <c r="C169" s="144"/>
      <c r="D169" s="28"/>
      <c r="E169" s="29"/>
      <c r="F169" s="29"/>
      <c r="G169" s="29"/>
      <c r="H169" s="29"/>
      <c r="I169" s="29"/>
      <c r="J169" s="29"/>
      <c r="K169" s="30"/>
      <c r="L169" s="30"/>
      <c r="M169" s="30"/>
      <c r="N169" s="2"/>
    </row>
    <row r="170" spans="1:14" ht="15" customHeight="1">
      <c r="A170" s="144"/>
      <c r="B170" s="144"/>
      <c r="C170" s="144"/>
      <c r="D170" s="31"/>
      <c r="E170" s="31"/>
      <c r="F170" s="31"/>
      <c r="G170" s="31"/>
      <c r="H170" s="32"/>
      <c r="I170" s="32"/>
      <c r="J170" s="32"/>
      <c r="K170" s="31"/>
      <c r="L170" s="31"/>
      <c r="M170" s="31"/>
      <c r="N170" s="2"/>
    </row>
    <row r="171" spans="1:17" ht="14.25" customHeight="1">
      <c r="A171" s="144"/>
      <c r="B171" s="144"/>
      <c r="C171" s="144"/>
      <c r="D171" s="31"/>
      <c r="E171" s="31"/>
      <c r="F171" s="31"/>
      <c r="G171" s="31"/>
      <c r="H171" s="32"/>
      <c r="I171" s="32"/>
      <c r="J171" s="33"/>
      <c r="K171" s="157" t="s">
        <v>37</v>
      </c>
      <c r="L171" s="157"/>
      <c r="M171" s="157"/>
      <c r="N171" s="157"/>
      <c r="O171" s="157"/>
      <c r="P171" s="157"/>
      <c r="Q171" s="157"/>
    </row>
    <row r="172" spans="1:14" ht="19.5" customHeight="1">
      <c r="A172" s="31"/>
      <c r="B172" s="31"/>
      <c r="C172" s="31"/>
      <c r="D172" s="31"/>
      <c r="E172" s="31"/>
      <c r="F172" s="31"/>
      <c r="G172" s="31"/>
      <c r="H172" s="32"/>
      <c r="I172" s="32"/>
      <c r="J172" s="32"/>
      <c r="K172" s="31"/>
      <c r="L172" s="34"/>
      <c r="M172" s="34"/>
      <c r="N172" s="18"/>
    </row>
    <row r="173" spans="1:14" ht="36.75" customHeight="1">
      <c r="A173" s="35"/>
      <c r="B173" s="35"/>
      <c r="C173" s="35"/>
      <c r="D173" s="35"/>
      <c r="E173" s="35"/>
      <c r="F173" s="35"/>
      <c r="G173" s="35"/>
      <c r="H173" s="36"/>
      <c r="I173" s="36"/>
      <c r="J173" s="36"/>
      <c r="K173" s="35"/>
      <c r="L173" s="35"/>
      <c r="M173" s="35"/>
      <c r="N173" s="2"/>
    </row>
    <row r="174" spans="1:14" ht="4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5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ht="21" customHeight="1">
      <c r="N177" s="1"/>
    </row>
    <row r="178" ht="7.5" customHeight="1">
      <c r="N178" s="1"/>
    </row>
    <row r="179" ht="12.75">
      <c r="N179" s="1"/>
    </row>
    <row r="180" ht="12.75">
      <c r="N180" s="1"/>
    </row>
    <row r="181" ht="12.75">
      <c r="N181" s="1"/>
    </row>
    <row r="182" spans="14:16" ht="12.75">
      <c r="N182" s="1"/>
      <c r="O182" s="37"/>
      <c r="P182" s="37"/>
    </row>
    <row r="183" ht="12.75">
      <c r="N183" s="1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</sheetData>
  <sheetProtection/>
  <mergeCells count="180">
    <mergeCell ref="A49:B49"/>
    <mergeCell ref="A44:B44"/>
    <mergeCell ref="A51:B51"/>
    <mergeCell ref="A52:B52"/>
    <mergeCell ref="E39:E53"/>
    <mergeCell ref="A53:B53"/>
    <mergeCell ref="A37:B37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  <mergeCell ref="A43:B43"/>
    <mergeCell ref="E112:E122"/>
    <mergeCell ref="E64:E107"/>
    <mergeCell ref="A123:B123"/>
    <mergeCell ref="A96:B96"/>
    <mergeCell ref="A97:B97"/>
    <mergeCell ref="A98:B98"/>
    <mergeCell ref="A99:B99"/>
    <mergeCell ref="A100:B100"/>
    <mergeCell ref="A116:B116"/>
    <mergeCell ref="A118:B118"/>
    <mergeCell ref="A122:B122"/>
    <mergeCell ref="A94:B94"/>
    <mergeCell ref="A111:B111"/>
    <mergeCell ref="A95:B95"/>
    <mergeCell ref="A107:B107"/>
    <mergeCell ref="A120:B120"/>
    <mergeCell ref="A104:B104"/>
    <mergeCell ref="A103:B103"/>
    <mergeCell ref="A121:B121"/>
    <mergeCell ref="E157:E161"/>
    <mergeCell ref="A127:B127"/>
    <mergeCell ref="K171:Q171"/>
    <mergeCell ref="A160:B160"/>
    <mergeCell ref="A157:B157"/>
    <mergeCell ref="A151:B151"/>
    <mergeCell ref="A158:B158"/>
    <mergeCell ref="A139:B139"/>
    <mergeCell ref="A140:B140"/>
    <mergeCell ref="E147:E155"/>
    <mergeCell ref="A131:B131"/>
    <mergeCell ref="A87:B87"/>
    <mergeCell ref="A134:B134"/>
    <mergeCell ref="A168:B168"/>
    <mergeCell ref="I19:Q19"/>
    <mergeCell ref="H18:Q18"/>
    <mergeCell ref="A82:B82"/>
    <mergeCell ref="A81:B81"/>
    <mergeCell ref="A156:B156"/>
    <mergeCell ref="A56:B56"/>
    <mergeCell ref="A138:B138"/>
    <mergeCell ref="A154:B154"/>
    <mergeCell ref="A126:B126"/>
    <mergeCell ref="A143:B143"/>
    <mergeCell ref="O1:Q2"/>
    <mergeCell ref="A106:B106"/>
    <mergeCell ref="A105:B105"/>
    <mergeCell ref="A129:B129"/>
    <mergeCell ref="A133:B133"/>
    <mergeCell ref="A130:B130"/>
    <mergeCell ref="A153:B153"/>
    <mergeCell ref="A152:B152"/>
    <mergeCell ref="A164:B164"/>
    <mergeCell ref="A150:B150"/>
    <mergeCell ref="A163:B163"/>
    <mergeCell ref="A159:B159"/>
    <mergeCell ref="A155:B155"/>
    <mergeCell ref="A63:B63"/>
    <mergeCell ref="A169:C171"/>
    <mergeCell ref="A166:B166"/>
    <mergeCell ref="A161:B161"/>
    <mergeCell ref="A145:B145"/>
    <mergeCell ref="A162:B162"/>
    <mergeCell ref="A165:B165"/>
    <mergeCell ref="A90:B90"/>
    <mergeCell ref="A89:B89"/>
    <mergeCell ref="A88:B88"/>
    <mergeCell ref="A93:B93"/>
    <mergeCell ref="A119:B119"/>
    <mergeCell ref="A114:B114"/>
    <mergeCell ref="A115:B115"/>
    <mergeCell ref="C18:C20"/>
    <mergeCell ref="A144:B144"/>
    <mergeCell ref="A142:B142"/>
    <mergeCell ref="A141:B141"/>
    <mergeCell ref="A60:B60"/>
    <mergeCell ref="A62:B62"/>
    <mergeCell ref="A61:B61"/>
    <mergeCell ref="H1:N1"/>
    <mergeCell ref="H2:N2"/>
    <mergeCell ref="H3:N3"/>
    <mergeCell ref="H4:N4"/>
    <mergeCell ref="E18:E20"/>
    <mergeCell ref="B13:N13"/>
    <mergeCell ref="A21:B21"/>
    <mergeCell ref="A50:B50"/>
    <mergeCell ref="E25:E36"/>
    <mergeCell ref="A18:B20"/>
    <mergeCell ref="D18:D20"/>
    <mergeCell ref="H19:H20"/>
    <mergeCell ref="F18:G19"/>
    <mergeCell ref="A22:Q22"/>
    <mergeCell ref="A24:B24"/>
    <mergeCell ref="A23:B23"/>
    <mergeCell ref="A69:B69"/>
    <mergeCell ref="A25:B25"/>
    <mergeCell ref="A54:B54"/>
    <mergeCell ref="A34:B34"/>
    <mergeCell ref="A28:B28"/>
    <mergeCell ref="A36:B36"/>
    <mergeCell ref="A35:B35"/>
    <mergeCell ref="A59:B59"/>
    <mergeCell ref="A58:B58"/>
    <mergeCell ref="A57:B57"/>
    <mergeCell ref="A64:B64"/>
    <mergeCell ref="A65:B65"/>
    <mergeCell ref="A66:B66"/>
    <mergeCell ref="A75:B75"/>
    <mergeCell ref="A71:B71"/>
    <mergeCell ref="A76:B76"/>
    <mergeCell ref="A68:B68"/>
    <mergeCell ref="A67:B67"/>
    <mergeCell ref="A70:B70"/>
    <mergeCell ref="A73:B73"/>
    <mergeCell ref="A86:B86"/>
    <mergeCell ref="E137:E138"/>
    <mergeCell ref="E140:E144"/>
    <mergeCell ref="M10:Q11"/>
    <mergeCell ref="A147:B147"/>
    <mergeCell ref="A146:B146"/>
    <mergeCell ref="A137:B137"/>
    <mergeCell ref="B14:N14"/>
    <mergeCell ref="B15:N15"/>
    <mergeCell ref="A72:B72"/>
    <mergeCell ref="A112:B112"/>
    <mergeCell ref="A92:B92"/>
    <mergeCell ref="A113:B113"/>
    <mergeCell ref="A85:B85"/>
    <mergeCell ref="A80:B80"/>
    <mergeCell ref="A83:B83"/>
    <mergeCell ref="A91:B91"/>
    <mergeCell ref="A108:B108"/>
    <mergeCell ref="A109:B109"/>
    <mergeCell ref="A110:B110"/>
    <mergeCell ref="A33:B33"/>
    <mergeCell ref="E134:E135"/>
    <mergeCell ref="E130:E132"/>
    <mergeCell ref="E125:E128"/>
    <mergeCell ref="A74:B74"/>
    <mergeCell ref="A128:B128"/>
    <mergeCell ref="A117:B117"/>
    <mergeCell ref="E109:E111"/>
    <mergeCell ref="A84:B84"/>
    <mergeCell ref="A124:B124"/>
    <mergeCell ref="A148:B148"/>
    <mergeCell ref="A149:B149"/>
    <mergeCell ref="A26:B26"/>
    <mergeCell ref="A27:B27"/>
    <mergeCell ref="A55:Q55"/>
    <mergeCell ref="A79:B79"/>
    <mergeCell ref="A101:B101"/>
    <mergeCell ref="A102:B102"/>
    <mergeCell ref="E58:E62"/>
    <mergeCell ref="A29:B29"/>
    <mergeCell ref="A136:B136"/>
    <mergeCell ref="A132:B132"/>
    <mergeCell ref="A135:B135"/>
    <mergeCell ref="A125:B125"/>
    <mergeCell ref="M5:Q8"/>
    <mergeCell ref="A77:B77"/>
    <mergeCell ref="A78:B78"/>
    <mergeCell ref="A30:B30"/>
    <mergeCell ref="A31:B31"/>
    <mergeCell ref="A32:B32"/>
  </mergeCells>
  <printOptions horizontalCentered="1"/>
  <pageMargins left="0.236220472440945" right="0" top="0.748031496062992" bottom="0.31496062992126" header="0.866141732283465" footer="0.196850393700787"/>
  <pageSetup fitToHeight="8" fitToWidth="1" horizontalDpi="600" verticalDpi="600" orientation="landscape" paperSize="9" scale="82" r:id="rId1"/>
  <rowBreaks count="1" manualBreakCount="1">
    <brk id="1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2023-12-19T13:16:47Z</cp:lastPrinted>
  <dcterms:created xsi:type="dcterms:W3CDTF">1996-10-08T23:32:33Z</dcterms:created>
  <dcterms:modified xsi:type="dcterms:W3CDTF">2023-12-28T13:21:17Z</dcterms:modified>
  <cp:category/>
  <cp:version/>
  <cp:contentType/>
  <cp:contentStatus/>
</cp:coreProperties>
</file>